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10" activeTab="0"/>
  </bookViews>
  <sheets>
    <sheet name="Документ (3)" sheetId="1" r:id="rId1"/>
  </sheets>
  <definedNames/>
  <calcPr fullCalcOnLoad="1"/>
</workbook>
</file>

<file path=xl/sharedStrings.xml><?xml version="1.0" encoding="utf-8"?>
<sst xmlns="http://schemas.openxmlformats.org/spreadsheetml/2006/main" count="645" uniqueCount="195">
  <si>
    <t>Наименование</t>
  </si>
  <si>
    <t>Ведомство</t>
  </si>
  <si>
    <t>Подраздел</t>
  </si>
  <si>
    <t>Целевая статья</t>
  </si>
  <si>
    <t>Вид расхода</t>
  </si>
  <si>
    <t>ДОП.класс</t>
  </si>
  <si>
    <t xml:space="preserve">    Мобилизационная и вневойсковая подготовка</t>
  </si>
  <si>
    <t>0203</t>
  </si>
  <si>
    <t xml:space="preserve">      Осуществление первичного воинского учета на территориях, где отсутствуют военные комиссариаты</t>
  </si>
  <si>
    <t>99 9 00 51180</t>
  </si>
  <si>
    <t xml:space="preserve">    Дорожное хозяйство (дорожные фонды)</t>
  </si>
  <si>
    <t>0409</t>
  </si>
  <si>
    <t xml:space="preserve">    Коммунальное хозяйство</t>
  </si>
  <si>
    <t>0502</t>
  </si>
  <si>
    <t>05 1 03 01000</t>
  </si>
  <si>
    <t xml:space="preserve">        Иные межбюджетные трансферты</t>
  </si>
  <si>
    <t>540</t>
  </si>
  <si>
    <t>30 0 02 01060</t>
  </si>
  <si>
    <t xml:space="preserve">      Субсидии сельским поселениям на сбор и вывоз ТБО</t>
  </si>
  <si>
    <t xml:space="preserve">  Учреждение: Администрация муниципального района "Город Людиново и Людиновский район"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</si>
  <si>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</si>
  <si>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</si>
  <si>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Центральный аппарат</t>
  </si>
  <si>
    <t xml:space="preserve">        Фонд оплаты труда государственных (муниципальных) органов</t>
  </si>
  <si>
    <t>121</t>
  </si>
  <si>
    <t xml:space="preserve">        Иные выплаты персоналу государственных (муниципальных) органов, за исключением фонда оплаты труда</t>
  </si>
  <si>
    <t>122</t>
  </si>
  <si>
    <t xml:space="preserve">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</si>
  <si>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</si>
  <si>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Закупка товаров, работ, услуг в сфере информационно-коммуникационных технологий</t>
  </si>
  <si>
    <t>242</t>
  </si>
  <si>
    <t xml:space="preserve">        Прочая закупка товаров, работ и услуг</t>
  </si>
  <si>
    <t>244</t>
  </si>
  <si>
    <t xml:space="preserve">        Уплата прочих налогов, сборов</t>
  </si>
  <si>
    <t>852</t>
  </si>
  <si>
    <t xml:space="preserve">        Уплата иных платежей</t>
  </si>
  <si>
    <t>853</t>
  </si>
  <si>
    <t>Итого</t>
  </si>
  <si>
    <t>Бюджет: СП "Деревня Заболотье"</t>
  </si>
  <si>
    <t>Муниципальное образования сельского поселения "Деревня Заболотье"</t>
  </si>
  <si>
    <t>001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</si>
  <si>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</si>
  <si>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</si>
  <si>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Депутаты представительного органа муниципального образования</t>
  </si>
  <si>
    <t>51 0 01 00300</t>
  </si>
  <si>
    <t xml:space="preserve">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</si>
  <si>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</si>
  <si>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51 0 01 00400</t>
  </si>
  <si>
    <t xml:space="preserve">      Глава местной администрации (исполнительно-распорядительного органа муниципального образования)</t>
  </si>
  <si>
    <t>51 0 01 00800</t>
  </si>
  <si>
    <t xml:space="preserve">    Резервные фонды</t>
  </si>
  <si>
    <t>0111</t>
  </si>
  <si>
    <t xml:space="preserve">      Резервный фонд администрации сельского поселения</t>
  </si>
  <si>
    <t>51 0 01 00700</t>
  </si>
  <si>
    <t xml:space="preserve">        Резервные средства</t>
  </si>
  <si>
    <t>870</t>
  </si>
  <si>
    <t xml:space="preserve">    Другие общегосударственные вопросы</t>
  </si>
  <si>
    <t>0113</t>
  </si>
  <si>
    <t xml:space="preserve">      Реализация государственных функций, связанных с общегосударственными вопросами</t>
  </si>
  <si>
    <t>51 0 01 00900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</si>
  <si>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</si>
  <si>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</si>
  <si>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Опахивание населенных пунктов минерализованной полосой</t>
  </si>
  <si>
    <t>10 0 01 00100</t>
  </si>
  <si>
    <t xml:space="preserve">      Предупреждение и ликвидация пожаров</t>
  </si>
  <si>
    <t>10 0 01 00200</t>
  </si>
  <si>
    <t xml:space="preserve">      Страхование расходов по ликвидации последствий ЧС</t>
  </si>
  <si>
    <t>10 0 01 00300</t>
  </si>
  <si>
    <t xml:space="preserve">      Предоставление субсидии в целях возмещения затрат по оказанию коммунальных услуг</t>
  </si>
  <si>
    <t xml:space="preserve">      Услуги водоснабжения и водоотведения</t>
  </si>
  <si>
    <t>48 0 01 00300</t>
  </si>
  <si>
    <t xml:space="preserve">    Благоустройство</t>
  </si>
  <si>
    <t>0503</t>
  </si>
  <si>
    <t xml:space="preserve">      Потребление электроэнергии объектами уличного освещения</t>
  </si>
  <si>
    <t>48 0 01 00110</t>
  </si>
  <si>
    <t xml:space="preserve">      Содержание объектов уличного освещения</t>
  </si>
  <si>
    <t>48 0 01 00120</t>
  </si>
  <si>
    <t xml:space="preserve">      Содержание в чистоте территории сельского поселения</t>
  </si>
  <si>
    <t>48 0 01 00210</t>
  </si>
  <si>
    <t xml:space="preserve">      Содержание детских и спортивных площадок</t>
  </si>
  <si>
    <t>48 0 01 00410</t>
  </si>
  <si>
    <t xml:space="preserve">      Благоустройство сквера Победы д.Войлово</t>
  </si>
  <si>
    <t>48 0 01 00420</t>
  </si>
  <si>
    <t xml:space="preserve">      Ликвидация стихийных свалок</t>
  </si>
  <si>
    <t>48 0 01 00500</t>
  </si>
  <si>
    <t xml:space="preserve">      Содержание дорог в нормативном состоянии</t>
  </si>
  <si>
    <t>48 0 01 00600</t>
  </si>
  <si>
    <t xml:space="preserve">    Профессиональная подготовка, переподготовка и повышение квалификации</t>
  </si>
  <si>
    <t>0705</t>
  </si>
  <si>
    <t xml:space="preserve">      Профессиональная подготовка, переподготовка и повышение квалификации</t>
  </si>
  <si>
    <t>51 0 01 00500</t>
  </si>
  <si>
    <t xml:space="preserve">    Социальное обеспечение населения</t>
  </si>
  <si>
    <t>1003</t>
  </si>
  <si>
    <t xml:space="preserve">      Публичные нормативные социальные выплаты гражданам</t>
  </si>
  <si>
    <t>03 1 01 00100</t>
  </si>
  <si>
    <t xml:space="preserve">        Иные выплаты населению</t>
  </si>
  <si>
    <t>360</t>
  </si>
  <si>
    <t xml:space="preserve">      Пособия по социальной помощи населению</t>
  </si>
  <si>
    <t>03 1 01 00200</t>
  </si>
  <si>
    <t xml:space="preserve">        Пособия, компенсации и иные социальные выплаты гражданам, кроме публичных нормативных обязательств</t>
  </si>
  <si>
    <t>321</t>
  </si>
  <si>
    <t xml:space="preserve">      Социальная поддержка работников культуры, проживающих и работающих в сельской местности</t>
  </si>
  <si>
    <t>03 1 02 01500</t>
  </si>
  <si>
    <t xml:space="preserve">    Физическая культура</t>
  </si>
  <si>
    <t>1101</t>
  </si>
  <si>
    <t xml:space="preserve">      Развитие физической культуры и спорта в сельских поселениях Людиновского района</t>
  </si>
  <si>
    <t>13 1 01 01500</t>
  </si>
  <si>
    <t xml:space="preserve">  Учреждение: Отдел культуры администрации муниципального района "Город Людиново и Людиновский район"</t>
  </si>
  <si>
    <t xml:space="preserve">    Культура</t>
  </si>
  <si>
    <t>0801</t>
  </si>
  <si>
    <t xml:space="preserve">      Содержание казенных учреждений культуры сельских поселений</t>
  </si>
  <si>
    <t>11 0 03 02500</t>
  </si>
  <si>
    <t xml:space="preserve">Приложение № 2 к Постановлению </t>
  </si>
  <si>
    <t>администрации СП "Деревня Заболотье"</t>
  </si>
  <si>
    <t>Роспись и изменениями</t>
  </si>
  <si>
    <t>Кассовый расход</t>
  </si>
  <si>
    <t>Исполнение, %</t>
  </si>
  <si>
    <t>0100</t>
  </si>
  <si>
    <t>0123</t>
  </si>
  <si>
    <t>0131</t>
  </si>
  <si>
    <t>19-365</t>
  </si>
  <si>
    <t xml:space="preserve">      Текущий ремонт и содержание автомобильных дорог общего пользования (чистка дорог от снега)</t>
  </si>
  <si>
    <t>24 1 03 01010</t>
  </si>
  <si>
    <t>2300</t>
  </si>
  <si>
    <t xml:space="preserve">      Разработка ПСД, строительство, капитальный ремонт, содержание канализационных сетей</t>
  </si>
  <si>
    <t xml:space="preserve">      Проведение мероприятий по нормативному содержанию независимых источников водоснабжения в поселениях</t>
  </si>
  <si>
    <t>05 1 06 01000</t>
  </si>
  <si>
    <t>12 0 06 03000</t>
  </si>
  <si>
    <t xml:space="preserve">       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</si>
  <si>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</si>
  <si>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 xml:space="preserve">      Обустройство летней эстрады д.Войлово</t>
  </si>
  <si>
    <t>48 0 01 00430</t>
  </si>
  <si>
    <t xml:space="preserve">      Обустройство тротуаров, пешеходных дорожек</t>
  </si>
  <si>
    <t>48 0 01 00700</t>
  </si>
  <si>
    <t xml:space="preserve">      Реализацтя проектов развития общественной инфраструктуры муниципальных образований.основанных на местных инициативах</t>
  </si>
  <si>
    <t>51 0 13 00240</t>
  </si>
  <si>
    <t>002400</t>
  </si>
  <si>
    <t xml:space="preserve">      Реализация проектов развития общественной инфраструктуры муниципальных образований Людиновского района, основанных на местных инициативах (Устройство детской площадки в д.Войлово)</t>
  </si>
  <si>
    <t>51 0 21 01000</t>
  </si>
  <si>
    <t>0231</t>
  </si>
  <si>
    <t>2331</t>
  </si>
  <si>
    <t xml:space="preserve">        Иные пенсии, социальные доплаты к пенсиям</t>
  </si>
  <si>
    <t>312</t>
  </si>
  <si>
    <t>Общегосударственные вопросы</t>
  </si>
  <si>
    <t>Национальная оборона</t>
  </si>
  <si>
    <t>0200</t>
  </si>
  <si>
    <t>0400</t>
  </si>
  <si>
    <t>Национальная экономика</t>
  </si>
  <si>
    <t>Жилищно-коммунальное хозяйство</t>
  </si>
  <si>
    <t>0500</t>
  </si>
  <si>
    <t>0300</t>
  </si>
  <si>
    <t>0107</t>
  </si>
  <si>
    <t>Обеспечение проведение выборов и референдумов</t>
  </si>
  <si>
    <t>Проведение выборов и референдумов представительных органов муниципального образования</t>
  </si>
  <si>
    <t>Прочая закупка товаров,работ и услуг</t>
  </si>
  <si>
    <t>Текущий ремонт и содержание автомобильных дорог общего пользования (грейдирования дорог)</t>
  </si>
  <si>
    <t>Текущий ремонт и содержание автомобильных дорог общего пользования (текущий ремонт)</t>
  </si>
  <si>
    <t>24 1 03 01020</t>
  </si>
  <si>
    <t>24 1 03 01030</t>
  </si>
  <si>
    <t>Реализация проектов развития общественной инфраструктуры муниципальных образований Людиновского района, основанных на местных инициативах</t>
  </si>
  <si>
    <t>Прочие межбюджетные трансферты общего характера</t>
  </si>
  <si>
    <t>Содействие развитию социально-экономического потенциала</t>
  </si>
  <si>
    <t>Иные межбюджетные трансферты</t>
  </si>
  <si>
    <t>51 0 01 00600</t>
  </si>
  <si>
    <t>Межбюджетные трансферты общего характера бюджетам бюджетной системы Российской Федерации</t>
  </si>
  <si>
    <t>КОСГУ</t>
  </si>
  <si>
    <t>226</t>
  </si>
  <si>
    <t>251</t>
  </si>
  <si>
    <t xml:space="preserve">      Увеличение стоимости горюче-смазочных материалов</t>
  </si>
  <si>
    <t>Увеличение стоимости строительных материалов</t>
  </si>
  <si>
    <t>Увеличение стоимости прочих материальных запасов</t>
  </si>
  <si>
    <t>Увеличение стоимости прочих материальных запасов однократного применения</t>
  </si>
  <si>
    <t>228</t>
  </si>
  <si>
    <t>Услуги, работы для целей капитальных вложений</t>
  </si>
  <si>
    <t>Услуги связи</t>
  </si>
  <si>
    <t>221</t>
  </si>
  <si>
    <t>Работы, услуги по содержанию имущества</t>
  </si>
  <si>
    <t>225</t>
  </si>
  <si>
    <t>344</t>
  </si>
  <si>
    <t>346</t>
  </si>
  <si>
    <t>коммунальные услуги</t>
  </si>
  <si>
    <t>увеличение стоимости основных средств</t>
  </si>
  <si>
    <t xml:space="preserve">Ведомственная структура расходов бюджета                                                                                                                                                       муниципального образования сельского поселения "Деревня Заболотье"                                                                                                              за 9 месяцев 2020 года
(в рублях)
</t>
  </si>
  <si>
    <t>36218,26</t>
  </si>
  <si>
    <t>61916</t>
  </si>
  <si>
    <t>0412</t>
  </si>
  <si>
    <t>38014S6240</t>
  </si>
  <si>
    <t>59 0 00 00560</t>
  </si>
  <si>
    <t xml:space="preserve">    Другие вопросы в области национальной экономики</t>
  </si>
  <si>
    <t xml:space="preserve">      Реализация мероприятий в области кадастровых работ, за исключением комплексных кадастровых работ</t>
  </si>
  <si>
    <t>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t>
  </si>
  <si>
    <t>Прочая закупка товаров, работ и услуг</t>
  </si>
  <si>
    <t>0056</t>
  </si>
  <si>
    <t>Национальная безопастность, правохранительная деятельность</t>
  </si>
  <si>
    <t>№51 от 21 октября 2020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</si>
</sst>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8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Cyr"/>
      <family val="0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Arial Cyr"/>
      <family val="2"/>
    </font>
    <font>
      <b/>
      <sz val="14"/>
      <color indexed="8"/>
      <name val="Arial Cyr"/>
      <family val="2"/>
    </font>
    <font>
      <b/>
      <sz val="18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Arial Cyr"/>
      <family val="0"/>
    </font>
    <font>
      <b/>
      <sz val="14"/>
      <color rgb="FF000000"/>
      <name val="Times New Roman"/>
      <family val="1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rgb="FF000000"/>
      <name val="Arial Cyr"/>
      <family val="2"/>
    </font>
    <font>
      <b/>
      <sz val="14"/>
      <color rgb="FF000000"/>
      <name val="Arial Cyr"/>
      <family val="2"/>
    </font>
    <font>
      <b/>
      <sz val="18"/>
      <color rgb="FF000000"/>
      <name val="Arial Cy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1">
      <alignment horizontal="center" vertical="center" wrapText="1"/>
      <protection/>
    </xf>
    <xf numFmtId="0" fontId="33" fillId="0" borderId="2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20" borderId="0">
      <alignment/>
      <protection/>
    </xf>
    <xf numFmtId="0" fontId="34" fillId="0" borderId="0">
      <alignment horizontal="left" vertical="top" wrapText="1"/>
      <protection/>
    </xf>
    <xf numFmtId="0" fontId="34" fillId="0" borderId="0">
      <alignment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34" fillId="0" borderId="0">
      <alignment wrapText="1"/>
      <protection/>
    </xf>
    <xf numFmtId="0" fontId="34" fillId="0" borderId="0">
      <alignment horizontal="right"/>
      <protection/>
    </xf>
    <xf numFmtId="0" fontId="34" fillId="20" borderId="3">
      <alignment/>
      <protection/>
    </xf>
    <xf numFmtId="0" fontId="34" fillId="0" borderId="1">
      <alignment horizontal="center" vertical="center" wrapText="1"/>
      <protection/>
    </xf>
    <xf numFmtId="0" fontId="34" fillId="0" borderId="2">
      <alignment/>
      <protection/>
    </xf>
    <xf numFmtId="0" fontId="34" fillId="0" borderId="1">
      <alignment horizontal="center" vertical="center" shrinkToFit="1"/>
      <protection/>
    </xf>
    <xf numFmtId="0" fontId="34" fillId="20" borderId="4">
      <alignment/>
      <protection/>
    </xf>
    <xf numFmtId="0" fontId="33" fillId="0" borderId="1">
      <alignment horizontal="left"/>
      <protection/>
    </xf>
    <xf numFmtId="4" fontId="33" fillId="21" borderId="1">
      <alignment horizontal="right" vertical="top" shrinkToFit="1"/>
      <protection/>
    </xf>
    <xf numFmtId="0" fontId="34" fillId="20" borderId="5">
      <alignment/>
      <protection/>
    </xf>
    <xf numFmtId="0" fontId="34" fillId="0" borderId="4">
      <alignment/>
      <protection/>
    </xf>
    <xf numFmtId="0" fontId="34" fillId="0" borderId="0">
      <alignment horizontal="left" wrapText="1"/>
      <protection/>
    </xf>
    <xf numFmtId="0" fontId="34" fillId="0" borderId="1">
      <alignment horizontal="left" vertical="top" wrapText="1"/>
      <protection/>
    </xf>
    <xf numFmtId="4" fontId="34" fillId="22" borderId="1">
      <alignment horizontal="right" vertical="top" shrinkToFit="1"/>
      <protection/>
    </xf>
    <xf numFmtId="0" fontId="34" fillId="20" borderId="5">
      <alignment horizontal="center"/>
      <protection/>
    </xf>
    <xf numFmtId="0" fontId="34" fillId="20" borderId="0">
      <alignment horizontal="center"/>
      <protection/>
    </xf>
    <xf numFmtId="4" fontId="34" fillId="0" borderId="1">
      <alignment horizontal="right" vertical="top" shrinkToFit="1"/>
      <protection/>
    </xf>
    <xf numFmtId="0" fontId="33" fillId="0" borderId="1">
      <alignment horizontal="left" vertical="top" wrapText="1"/>
      <protection/>
    </xf>
    <xf numFmtId="0" fontId="34" fillId="20" borderId="0">
      <alignment horizontal="left"/>
      <protection/>
    </xf>
    <xf numFmtId="4" fontId="34" fillId="0" borderId="2">
      <alignment horizontal="right" shrinkToFit="1"/>
      <protection/>
    </xf>
    <xf numFmtId="4" fontId="34" fillId="0" borderId="0">
      <alignment horizontal="right" shrinkToFit="1"/>
      <protection/>
    </xf>
    <xf numFmtId="0" fontId="34" fillId="20" borderId="4">
      <alignment horizontal="center"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6" fillId="29" borderId="6" applyNumberFormat="0" applyAlignment="0" applyProtection="0"/>
    <xf numFmtId="0" fontId="37" fillId="30" borderId="7" applyNumberFormat="0" applyAlignment="0" applyProtection="0"/>
    <xf numFmtId="0" fontId="38" fillId="30" borderId="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3" fillId="31" borderId="12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48" fillId="0" borderId="14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5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4" fillId="0" borderId="0" xfId="43" applyNumberFormat="1" applyProtection="1">
      <alignment/>
      <protection/>
    </xf>
    <xf numFmtId="0" fontId="34" fillId="0" borderId="0" xfId="46" applyNumberFormat="1" applyProtection="1">
      <alignment wrapText="1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51" fillId="0" borderId="0" xfId="42" applyNumberFormat="1" applyFont="1" applyAlignment="1" applyProtection="1">
      <alignment horizontal="center" vertical="center" wrapText="1"/>
      <protection/>
    </xf>
    <xf numFmtId="0" fontId="0" fillId="36" borderId="0" xfId="0" applyFill="1" applyAlignment="1" applyProtection="1">
      <alignment/>
      <protection locked="0"/>
    </xf>
    <xf numFmtId="49" fontId="0" fillId="36" borderId="0" xfId="0" applyNumberFormat="1" applyFill="1" applyAlignment="1" applyProtection="1">
      <alignment/>
      <protection locked="0"/>
    </xf>
    <xf numFmtId="49" fontId="52" fillId="37" borderId="1" xfId="58" applyNumberFormat="1" applyFont="1" applyFill="1" applyAlignment="1" applyProtection="1">
      <alignment horizontal="center" vertical="center" wrapText="1"/>
      <protection/>
    </xf>
    <xf numFmtId="49" fontId="52" fillId="37" borderId="1" xfId="58" applyNumberFormat="1" applyFont="1" applyFill="1" applyAlignment="1" applyProtection="1" quotePrefix="1">
      <alignment horizontal="center" vertical="center" wrapText="1"/>
      <protection/>
    </xf>
    <xf numFmtId="2" fontId="52" fillId="37" borderId="1" xfId="62" applyNumberFormat="1" applyFont="1" applyFill="1" applyAlignment="1" applyProtection="1">
      <alignment horizontal="center" vertical="center" shrinkToFit="1"/>
      <protection/>
    </xf>
    <xf numFmtId="0" fontId="52" fillId="36" borderId="1" xfId="58" applyNumberFormat="1" applyFont="1" applyFill="1" applyProtection="1" quotePrefix="1">
      <alignment horizontal="left" vertical="top" wrapText="1"/>
      <protection/>
    </xf>
    <xf numFmtId="0" fontId="52" fillId="36" borderId="1" xfId="58" applyNumberFormat="1" applyFont="1" applyFill="1" applyProtection="1">
      <alignment horizontal="left" vertical="top" wrapText="1"/>
      <protection/>
    </xf>
    <xf numFmtId="0" fontId="52" fillId="36" borderId="1" xfId="58" applyNumberFormat="1" applyFont="1" applyFill="1" applyAlignment="1" applyProtection="1" quotePrefix="1">
      <alignment horizontal="center" vertical="center" wrapText="1"/>
      <protection/>
    </xf>
    <xf numFmtId="49" fontId="52" fillId="37" borderId="1" xfId="58" applyNumberFormat="1" applyFont="1" applyFill="1" applyAlignment="1" applyProtection="1">
      <alignment horizontal="left" vertical="center" wrapText="1"/>
      <protection/>
    </xf>
    <xf numFmtId="49" fontId="52" fillId="37" borderId="1" xfId="58" applyNumberFormat="1" applyFont="1" applyFill="1" applyAlignment="1" applyProtection="1" quotePrefix="1">
      <alignment horizontal="left" vertical="center" wrapText="1"/>
      <protection/>
    </xf>
    <xf numFmtId="2" fontId="52" fillId="37" borderId="1" xfId="62" applyNumberFormat="1" applyFont="1" applyFill="1" applyAlignment="1" applyProtection="1">
      <alignment horizontal="right" vertical="center" shrinkToFit="1"/>
      <protection/>
    </xf>
    <xf numFmtId="0" fontId="52" fillId="38" borderId="1" xfId="58" applyNumberFormat="1" applyFont="1" applyFill="1" applyAlignment="1" applyProtection="1" quotePrefix="1">
      <alignment horizontal="center" vertical="center" wrapText="1"/>
      <protection/>
    </xf>
    <xf numFmtId="0" fontId="52" fillId="38" borderId="1" xfId="58" applyNumberFormat="1" applyFont="1" applyFill="1" applyAlignment="1" applyProtection="1">
      <alignment horizontal="center" vertical="center" wrapText="1"/>
      <protection/>
    </xf>
    <xf numFmtId="4" fontId="52" fillId="38" borderId="1" xfId="59" applyNumberFormat="1" applyFont="1" applyFill="1" applyAlignment="1" applyProtection="1">
      <alignment horizontal="center" vertical="center" shrinkToFit="1"/>
      <protection/>
    </xf>
    <xf numFmtId="0" fontId="52" fillId="37" borderId="1" xfId="58" applyNumberFormat="1" applyFont="1" applyFill="1" applyAlignment="1" applyProtection="1">
      <alignment horizontal="center" vertical="top" wrapText="1"/>
      <protection/>
    </xf>
    <xf numFmtId="0" fontId="52" fillId="14" borderId="1" xfId="58" applyNumberFormat="1" applyFont="1" applyFill="1" applyAlignment="1" applyProtection="1" quotePrefix="1">
      <alignment horizontal="center" vertical="center" wrapText="1"/>
      <protection/>
    </xf>
    <xf numFmtId="0" fontId="52" fillId="14" borderId="1" xfId="58" applyNumberFormat="1" applyFont="1" applyFill="1" applyAlignment="1" applyProtection="1">
      <alignment horizontal="center" vertical="center" wrapText="1"/>
      <protection/>
    </xf>
    <xf numFmtId="4" fontId="52" fillId="14" borderId="1" xfId="59" applyNumberFormat="1" applyFont="1" applyFill="1" applyAlignment="1" applyProtection="1">
      <alignment horizontal="center" vertical="center" shrinkToFit="1"/>
      <protection/>
    </xf>
    <xf numFmtId="0" fontId="53" fillId="0" borderId="1" xfId="58" applyNumberFormat="1" applyFont="1" applyAlignment="1" applyProtection="1" quotePrefix="1">
      <alignment horizontal="center" vertical="center" wrapText="1"/>
      <protection/>
    </xf>
    <xf numFmtId="0" fontId="53" fillId="0" borderId="1" xfId="58" applyNumberFormat="1" applyFont="1" applyAlignment="1" applyProtection="1">
      <alignment horizontal="center" vertical="center" wrapText="1"/>
      <protection/>
    </xf>
    <xf numFmtId="4" fontId="53" fillId="22" borderId="1" xfId="59" applyNumberFormat="1" applyFont="1" applyAlignment="1" applyProtection="1">
      <alignment horizontal="center" vertical="center" shrinkToFit="1"/>
      <protection/>
    </xf>
    <xf numFmtId="0" fontId="52" fillId="39" borderId="1" xfId="58" applyNumberFormat="1" applyFont="1" applyFill="1" applyAlignment="1" applyProtection="1">
      <alignment horizontal="center" vertical="center" wrapText="1"/>
      <protection/>
    </xf>
    <xf numFmtId="0" fontId="52" fillId="39" borderId="1" xfId="58" applyNumberFormat="1" applyFont="1" applyFill="1" applyAlignment="1" applyProtection="1" quotePrefix="1">
      <alignment horizontal="center" vertical="center" wrapText="1"/>
      <protection/>
    </xf>
    <xf numFmtId="49" fontId="52" fillId="39" borderId="1" xfId="58" applyNumberFormat="1" applyFont="1" applyFill="1" applyAlignment="1" applyProtection="1">
      <alignment horizontal="left" vertical="center" wrapText="1"/>
      <protection/>
    </xf>
    <xf numFmtId="4" fontId="52" fillId="39" borderId="1" xfId="59" applyNumberFormat="1" applyFont="1" applyFill="1" applyAlignment="1" applyProtection="1">
      <alignment horizontal="center" vertical="center" shrinkToFit="1"/>
      <protection/>
    </xf>
    <xf numFmtId="0" fontId="54" fillId="0" borderId="1" xfId="58" applyNumberFormat="1" applyFont="1" applyAlignment="1" applyProtection="1" quotePrefix="1">
      <alignment horizontal="center" vertical="top" wrapText="1"/>
      <protection/>
    </xf>
    <xf numFmtId="0" fontId="54" fillId="0" borderId="1" xfId="58" applyNumberFormat="1" applyFont="1" applyProtection="1" quotePrefix="1">
      <alignment horizontal="left" vertical="top" wrapText="1"/>
      <protection/>
    </xf>
    <xf numFmtId="0" fontId="54" fillId="0" borderId="1" xfId="58" applyNumberFormat="1" applyFont="1" applyProtection="1">
      <alignment horizontal="left" vertical="top" wrapText="1"/>
      <protection/>
    </xf>
    <xf numFmtId="4" fontId="54" fillId="22" borderId="1" xfId="59" applyNumberFormat="1" applyFont="1" applyProtection="1">
      <alignment horizontal="right" vertical="top" shrinkToFit="1"/>
      <protection/>
    </xf>
    <xf numFmtId="4" fontId="52" fillId="22" borderId="1" xfId="59" applyNumberFormat="1" applyFont="1" applyAlignment="1" applyProtection="1">
      <alignment horizontal="center" vertical="center" shrinkToFit="1"/>
      <protection/>
    </xf>
    <xf numFmtId="0" fontId="52" fillId="36" borderId="1" xfId="58" applyNumberFormat="1" applyFont="1" applyFill="1" applyAlignment="1" applyProtection="1" quotePrefix="1">
      <alignment horizontal="center" vertical="top" wrapText="1"/>
      <protection/>
    </xf>
    <xf numFmtId="0" fontId="54" fillId="36" borderId="1" xfId="58" applyNumberFormat="1" applyFont="1" applyFill="1" applyProtection="1" quotePrefix="1">
      <alignment horizontal="left" vertical="top" wrapText="1"/>
      <protection/>
    </xf>
    <xf numFmtId="0" fontId="54" fillId="36" borderId="1" xfId="58" applyNumberFormat="1" applyFont="1" applyFill="1" applyProtection="1">
      <alignment horizontal="left" vertical="top" wrapText="1"/>
      <protection/>
    </xf>
    <xf numFmtId="4" fontId="54" fillId="36" borderId="1" xfId="59" applyNumberFormat="1" applyFont="1" applyFill="1" applyProtection="1">
      <alignment horizontal="right" vertical="top" shrinkToFit="1"/>
      <protection/>
    </xf>
    <xf numFmtId="4" fontId="52" fillId="36" borderId="1" xfId="59" applyNumberFormat="1" applyFont="1" applyFill="1" applyAlignment="1" applyProtection="1">
      <alignment horizontal="center" vertical="center" shrinkToFit="1"/>
      <protection/>
    </xf>
    <xf numFmtId="0" fontId="54" fillId="36" borderId="1" xfId="58" applyNumberFormat="1" applyFont="1" applyFill="1" applyAlignment="1" applyProtection="1" quotePrefix="1">
      <alignment horizontal="center" vertical="top" wrapText="1"/>
      <protection/>
    </xf>
    <xf numFmtId="4" fontId="54" fillId="36" borderId="1" xfId="62" applyNumberFormat="1" applyFont="1" applyFill="1" applyProtection="1">
      <alignment horizontal="right" vertical="top" shrinkToFit="1"/>
      <protection/>
    </xf>
    <xf numFmtId="4" fontId="52" fillId="36" borderId="1" xfId="62" applyNumberFormat="1" applyFont="1" applyFill="1" applyAlignment="1" applyProtection="1">
      <alignment horizontal="center" vertical="center" shrinkToFit="1"/>
      <protection/>
    </xf>
    <xf numFmtId="0" fontId="54" fillId="36" borderId="1" xfId="58" applyNumberFormat="1" applyFont="1" applyFill="1" applyAlignment="1" applyProtection="1">
      <alignment horizontal="center" vertical="top" wrapText="1"/>
      <protection/>
    </xf>
    <xf numFmtId="49" fontId="54" fillId="36" borderId="1" xfId="58" applyNumberFormat="1" applyFont="1" applyFill="1" applyAlignment="1" applyProtection="1">
      <alignment horizontal="center" vertical="top" wrapText="1"/>
      <protection/>
    </xf>
    <xf numFmtId="49" fontId="54" fillId="36" borderId="1" xfId="58" applyNumberFormat="1" applyFont="1" applyFill="1" applyProtection="1" quotePrefix="1">
      <alignment horizontal="left" vertical="top" wrapText="1"/>
      <protection/>
    </xf>
    <xf numFmtId="49" fontId="54" fillId="36" borderId="1" xfId="58" applyNumberFormat="1" applyFont="1" applyFill="1" applyProtection="1">
      <alignment horizontal="left" vertical="top" wrapText="1"/>
      <protection/>
    </xf>
    <xf numFmtId="49" fontId="52" fillId="36" borderId="1" xfId="62" applyNumberFormat="1" applyFont="1" applyFill="1" applyAlignment="1" applyProtection="1">
      <alignment horizontal="center" vertical="center" shrinkToFit="1"/>
      <protection/>
    </xf>
    <xf numFmtId="4" fontId="54" fillId="6" borderId="1" xfId="59" applyNumberFormat="1" applyFont="1" applyFill="1" applyProtection="1">
      <alignment horizontal="right" vertical="top" shrinkToFit="1"/>
      <protection/>
    </xf>
    <xf numFmtId="4" fontId="52" fillId="6" borderId="1" xfId="59" applyNumberFormat="1" applyFont="1" applyFill="1" applyAlignment="1" applyProtection="1">
      <alignment horizontal="center" vertical="center" shrinkToFit="1"/>
      <protection/>
    </xf>
    <xf numFmtId="4" fontId="54" fillId="6" borderId="1" xfId="62" applyNumberFormat="1" applyFont="1" applyFill="1" applyProtection="1">
      <alignment horizontal="right" vertical="top" shrinkToFit="1"/>
      <protection/>
    </xf>
    <xf numFmtId="4" fontId="54" fillId="0" borderId="1" xfId="62" applyNumberFormat="1" applyFont="1" applyProtection="1">
      <alignment horizontal="right" vertical="top" shrinkToFit="1"/>
      <protection/>
    </xf>
    <xf numFmtId="4" fontId="52" fillId="0" borderId="1" xfId="62" applyNumberFormat="1" applyFont="1" applyAlignment="1" applyProtection="1">
      <alignment horizontal="center" vertical="center" shrinkToFit="1"/>
      <protection/>
    </xf>
    <xf numFmtId="0" fontId="52" fillId="37" borderId="1" xfId="58" applyNumberFormat="1" applyFont="1" applyFill="1" applyAlignment="1" applyProtection="1">
      <alignment horizontal="center" vertical="center" wrapText="1"/>
      <protection/>
    </xf>
    <xf numFmtId="4" fontId="52" fillId="36" borderId="1" xfId="59" applyNumberFormat="1" applyFont="1" applyFill="1" applyProtection="1">
      <alignment horizontal="right" vertical="top" shrinkToFit="1"/>
      <protection/>
    </xf>
    <xf numFmtId="0" fontId="52" fillId="0" borderId="1" xfId="58" applyNumberFormat="1" applyFont="1" applyAlignment="1" applyProtection="1" quotePrefix="1">
      <alignment horizontal="center" vertical="top" wrapText="1"/>
      <protection/>
    </xf>
    <xf numFmtId="0" fontId="52" fillId="40" borderId="1" xfId="58" applyNumberFormat="1" applyFont="1" applyFill="1" applyAlignment="1" applyProtection="1" quotePrefix="1">
      <alignment horizontal="center" vertical="center" wrapText="1"/>
      <protection/>
    </xf>
    <xf numFmtId="0" fontId="52" fillId="40" borderId="1" xfId="58" applyNumberFormat="1" applyFont="1" applyFill="1" applyAlignment="1" applyProtection="1">
      <alignment horizontal="center" vertical="center" wrapText="1"/>
      <protection/>
    </xf>
    <xf numFmtId="0" fontId="52" fillId="0" borderId="1" xfId="58" applyNumberFormat="1" applyFont="1" applyAlignment="1" applyProtection="1">
      <alignment horizontal="center" vertical="top" wrapText="1"/>
      <protection/>
    </xf>
    <xf numFmtId="49" fontId="54" fillId="0" borderId="1" xfId="58" applyNumberFormat="1" applyFont="1" applyProtection="1">
      <alignment horizontal="left" vertical="top" wrapText="1"/>
      <protection/>
    </xf>
    <xf numFmtId="0" fontId="54" fillId="0" borderId="1" xfId="58" applyNumberFormat="1" applyFont="1" applyAlignment="1" applyProtection="1">
      <alignment horizontal="center" vertical="top" wrapText="1"/>
      <protection/>
    </xf>
    <xf numFmtId="0" fontId="52" fillId="39" borderId="1" xfId="58" applyNumberFormat="1" applyFont="1" applyFill="1" applyAlignment="1" applyProtection="1" quotePrefix="1">
      <alignment horizontal="center" vertical="top" wrapText="1"/>
      <protection/>
    </xf>
    <xf numFmtId="0" fontId="52" fillId="39" borderId="1" xfId="58" applyNumberFormat="1" applyFont="1" applyFill="1" applyAlignment="1" applyProtection="1">
      <alignment horizontal="center" vertical="top" wrapText="1"/>
      <protection/>
    </xf>
    <xf numFmtId="4" fontId="52" fillId="39" borderId="1" xfId="59" applyNumberFormat="1" applyFont="1" applyFill="1" applyAlignment="1" applyProtection="1">
      <alignment horizontal="center" vertical="top" shrinkToFit="1"/>
      <protection/>
    </xf>
    <xf numFmtId="0" fontId="54" fillId="37" borderId="1" xfId="58" applyNumberFormat="1" applyFont="1" applyFill="1" applyProtection="1" quotePrefix="1">
      <alignment horizontal="left" vertical="top" wrapText="1"/>
      <protection/>
    </xf>
    <xf numFmtId="0" fontId="54" fillId="37" borderId="1" xfId="58" applyNumberFormat="1" applyFont="1" applyFill="1" applyProtection="1">
      <alignment horizontal="left" vertical="top" wrapText="1"/>
      <protection/>
    </xf>
    <xf numFmtId="4" fontId="52" fillId="37" borderId="1" xfId="59" applyNumberFormat="1" applyFont="1" applyFill="1" applyProtection="1">
      <alignment horizontal="right" vertical="top" shrinkToFit="1"/>
      <protection/>
    </xf>
    <xf numFmtId="0" fontId="52" fillId="37" borderId="1" xfId="58" applyNumberFormat="1" applyFont="1" applyFill="1" applyAlignment="1" applyProtection="1" quotePrefix="1">
      <alignment horizontal="center" vertical="top" wrapText="1"/>
      <protection/>
    </xf>
    <xf numFmtId="49" fontId="54" fillId="37" borderId="1" xfId="58" applyNumberFormat="1" applyFont="1" applyFill="1" applyProtection="1">
      <alignment horizontal="left" vertical="top" wrapText="1"/>
      <protection/>
    </xf>
    <xf numFmtId="0" fontId="52" fillId="39" borderId="1" xfId="58" applyNumberFormat="1" applyFont="1" applyFill="1" applyProtection="1" quotePrefix="1">
      <alignment horizontal="left" vertical="top" wrapText="1"/>
      <protection/>
    </xf>
    <xf numFmtId="0" fontId="52" fillId="39" borderId="1" xfId="58" applyNumberFormat="1" applyFont="1" applyFill="1" applyProtection="1">
      <alignment horizontal="left" vertical="top" wrapText="1"/>
      <protection/>
    </xf>
    <xf numFmtId="4" fontId="52" fillId="39" borderId="1" xfId="59" applyNumberFormat="1" applyFont="1" applyFill="1" applyProtection="1">
      <alignment horizontal="right" vertical="top" shrinkToFit="1"/>
      <protection/>
    </xf>
    <xf numFmtId="0" fontId="52" fillId="0" borderId="1" xfId="53" applyNumberFormat="1" applyFont="1" applyAlignment="1" applyProtection="1">
      <alignment horizontal="center" vertical="center"/>
      <protection/>
    </xf>
    <xf numFmtId="4" fontId="52" fillId="21" borderId="1" xfId="54" applyNumberFormat="1" applyFont="1" applyAlignment="1" applyProtection="1">
      <alignment horizontal="center" vertical="center" shrinkToFit="1"/>
      <protection/>
    </xf>
    <xf numFmtId="0" fontId="55" fillId="0" borderId="1" xfId="51" applyNumberFormat="1" applyFont="1" applyProtection="1">
      <alignment horizontal="center" vertical="center" shrinkToFit="1"/>
      <protection/>
    </xf>
    <xf numFmtId="0" fontId="56" fillId="0" borderId="1" xfId="51" applyNumberFormat="1" applyFont="1" applyAlignment="1" applyProtection="1">
      <alignment horizontal="center" vertical="center" shrinkToFit="1"/>
      <protection/>
    </xf>
    <xf numFmtId="0" fontId="34" fillId="0" borderId="0" xfId="47" applyNumberFormat="1" applyProtection="1">
      <alignment horizontal="right"/>
      <protection/>
    </xf>
    <xf numFmtId="0" fontId="33" fillId="0" borderId="0" xfId="42" applyNumberFormat="1" applyFont="1" applyAlignment="1" applyProtection="1">
      <alignment horizontal="right" vertical="top" wrapText="1"/>
      <protection/>
    </xf>
    <xf numFmtId="0" fontId="35" fillId="0" borderId="0" xfId="45" applyNumberFormat="1" applyProtection="1">
      <alignment horizontal="center"/>
      <protection/>
    </xf>
    <xf numFmtId="2" fontId="54" fillId="36" borderId="1" xfId="62" applyNumberFormat="1" applyFont="1" applyFill="1" applyProtection="1">
      <alignment horizontal="right" vertical="top" shrinkToFit="1"/>
      <protection/>
    </xf>
    <xf numFmtId="49" fontId="54" fillId="36" borderId="1" xfId="62" applyNumberFormat="1" applyFont="1" applyFill="1" applyProtection="1">
      <alignment horizontal="right" vertical="top" shrinkToFit="1"/>
      <protection/>
    </xf>
    <xf numFmtId="4" fontId="54" fillId="37" borderId="1" xfId="59" applyNumberFormat="1" applyFont="1" applyFill="1" applyProtection="1">
      <alignment horizontal="right" vertical="top" shrinkToFit="1"/>
      <protection/>
    </xf>
    <xf numFmtId="0" fontId="54" fillId="40" borderId="1" xfId="58" applyNumberFormat="1" applyFont="1" applyFill="1" applyProtection="1" quotePrefix="1">
      <alignment horizontal="left" vertical="top" wrapText="1"/>
      <protection/>
    </xf>
    <xf numFmtId="49" fontId="54" fillId="40" borderId="1" xfId="58" applyNumberFormat="1" applyFont="1" applyFill="1" applyProtection="1">
      <alignment horizontal="left" vertical="top" wrapText="1"/>
      <protection/>
    </xf>
    <xf numFmtId="0" fontId="54" fillId="40" borderId="1" xfId="58" applyNumberFormat="1" applyFont="1" applyFill="1" applyProtection="1">
      <alignment horizontal="left" vertical="top" wrapText="1"/>
      <protection/>
    </xf>
    <xf numFmtId="4" fontId="54" fillId="40" borderId="1" xfId="62" applyNumberFormat="1" applyFont="1" applyFill="1" applyProtection="1">
      <alignment horizontal="right" vertical="top" shrinkToFit="1"/>
      <protection/>
    </xf>
    <xf numFmtId="4" fontId="52" fillId="40" borderId="1" xfId="62" applyNumberFormat="1" applyFont="1" applyFill="1" applyAlignment="1" applyProtection="1">
      <alignment horizontal="center" vertical="center" shrinkToFit="1"/>
      <protection/>
    </xf>
    <xf numFmtId="0" fontId="52" fillId="40" borderId="1" xfId="58" applyNumberFormat="1" applyFont="1" applyFill="1" applyAlignment="1" applyProtection="1" quotePrefix="1">
      <alignment horizontal="center" vertical="top" wrapText="1"/>
      <protection/>
    </xf>
    <xf numFmtId="4" fontId="52" fillId="37" borderId="1" xfId="59" applyNumberFormat="1" applyFont="1" applyFill="1" applyAlignment="1" applyProtection="1">
      <alignment horizontal="center" vertical="center" shrinkToFit="1"/>
      <protection/>
    </xf>
    <xf numFmtId="4" fontId="54" fillId="41" borderId="1" xfId="59" applyNumberFormat="1" applyFont="1" applyFill="1" applyProtection="1">
      <alignment horizontal="right" vertical="top" shrinkToFit="1"/>
      <protection/>
    </xf>
    <xf numFmtId="4" fontId="52" fillId="6" borderId="1" xfId="62" applyNumberFormat="1" applyFont="1" applyFill="1" applyAlignment="1" applyProtection="1">
      <alignment horizontal="center" vertical="center" shrinkToFit="1"/>
      <protection/>
    </xf>
    <xf numFmtId="0" fontId="56" fillId="0" borderId="1" xfId="35" applyNumberFormat="1" applyFont="1" applyProtection="1">
      <alignment horizontal="center" vertical="center" wrapText="1"/>
      <protection/>
    </xf>
    <xf numFmtId="0" fontId="56" fillId="0" borderId="1" xfId="35" applyFont="1">
      <alignment horizontal="center" vertical="center" wrapText="1"/>
      <protection/>
    </xf>
    <xf numFmtId="0" fontId="33" fillId="0" borderId="0" xfId="42" applyNumberFormat="1" applyFont="1" applyAlignment="1" applyProtection="1">
      <alignment horizontal="right" vertical="top" wrapText="1"/>
      <protection/>
    </xf>
    <xf numFmtId="0" fontId="57" fillId="11" borderId="0" xfId="44" applyNumberFormat="1" applyFont="1" applyFill="1" applyAlignment="1" applyProtection="1">
      <alignment horizontal="center" wrapText="1"/>
      <protection/>
    </xf>
    <xf numFmtId="0" fontId="35" fillId="0" borderId="0" xfId="45" applyNumberFormat="1" applyProtection="1">
      <alignment horizontal="center"/>
      <protection/>
    </xf>
    <xf numFmtId="0" fontId="35" fillId="0" borderId="0" xfId="45">
      <alignment horizontal="center"/>
      <protection/>
    </xf>
    <xf numFmtId="0" fontId="35" fillId="0" borderId="0" xfId="46" applyNumberFormat="1" applyFont="1" applyProtection="1">
      <alignment wrapText="1"/>
      <protection/>
    </xf>
    <xf numFmtId="0" fontId="35" fillId="0" borderId="0" xfId="46" applyFont="1">
      <alignment wrapText="1"/>
      <protection/>
    </xf>
    <xf numFmtId="0" fontId="56" fillId="0" borderId="1" xfId="35" applyNumberFormat="1" applyFont="1" applyAlignment="1" applyProtection="1">
      <alignment horizontal="center" vertical="center" wrapText="1"/>
      <protection/>
    </xf>
    <xf numFmtId="0" fontId="56" fillId="0" borderId="1" xfId="35" applyFont="1" applyAlignment="1">
      <alignment horizontal="center" vertical="center" wrapText="1"/>
      <protection/>
    </xf>
    <xf numFmtId="0" fontId="34" fillId="0" borderId="0" xfId="47" applyNumberFormat="1" applyProtection="1">
      <alignment horizontal="right"/>
      <protection/>
    </xf>
    <xf numFmtId="0" fontId="34" fillId="0" borderId="0" xfId="47">
      <alignment horizontal="right"/>
      <protection/>
    </xf>
    <xf numFmtId="0" fontId="56" fillId="0" borderId="15" xfId="35" applyNumberFormat="1" applyFont="1" applyBorder="1" applyAlignment="1" applyProtection="1">
      <alignment horizontal="center" vertical="center" wrapText="1"/>
      <protection/>
    </xf>
    <xf numFmtId="0" fontId="56" fillId="0" borderId="16" xfId="35" applyNumberFormat="1" applyFont="1" applyBorder="1" applyAlignment="1" applyProtection="1">
      <alignment horizontal="center" vertical="center" wrapText="1"/>
      <protection/>
    </xf>
    <xf numFmtId="0" fontId="56" fillId="0" borderId="17" xfId="35" applyNumberFormat="1" applyFont="1" applyBorder="1" applyAlignment="1" applyProtection="1">
      <alignment horizontal="center" vertical="center" wrapText="1"/>
      <protection/>
    </xf>
    <xf numFmtId="4" fontId="54" fillId="12" borderId="1" xfId="59" applyNumberFormat="1" applyFont="1" applyFill="1" applyProtection="1">
      <alignment horizontal="right" vertical="top" shrinkToFit="1"/>
      <protection/>
    </xf>
    <xf numFmtId="0" fontId="52" fillId="36" borderId="1" xfId="58" applyNumberFormat="1" applyFont="1" applyFill="1" applyAlignment="1" applyProtection="1">
      <alignment horizontal="center" vertical="top" wrapText="1"/>
      <protection/>
    </xf>
    <xf numFmtId="4" fontId="54" fillId="12" borderId="1" xfId="62" applyNumberFormat="1" applyFont="1" applyFill="1" applyProtection="1">
      <alignment horizontal="right" vertical="top" shrinkToFi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2" xfId="35"/>
    <cellStyle name="st33" xfId="36"/>
    <cellStyle name="st34" xfId="37"/>
    <cellStyle name="style0" xfId="38"/>
    <cellStyle name="td" xfId="39"/>
    <cellStyle name="tr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41" xfId="61"/>
    <cellStyle name="xl42" xfId="62"/>
    <cellStyle name="xl43" xfId="63"/>
    <cellStyle name="xl44" xfId="64"/>
    <cellStyle name="xl45" xfId="65"/>
    <cellStyle name="xl46" xfId="66"/>
    <cellStyle name="xl47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Ввод " xfId="74"/>
    <cellStyle name="Вывод" xfId="75"/>
    <cellStyle name="Вычисление" xfId="76"/>
    <cellStyle name="Currency" xfId="77"/>
    <cellStyle name="Currency [0]" xfId="78"/>
    <cellStyle name="Заголовок 1" xfId="79"/>
    <cellStyle name="Заголовок 2" xfId="80"/>
    <cellStyle name="Заголовок 3" xfId="81"/>
    <cellStyle name="Заголовок 4" xfId="82"/>
    <cellStyle name="Итог" xfId="83"/>
    <cellStyle name="Контрольная ячейка" xfId="84"/>
    <cellStyle name="Название" xfId="85"/>
    <cellStyle name="Нейтральный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4"/>
  <sheetViews>
    <sheetView showGridLines="0" tabSelected="1" zoomScale="65" zoomScaleNormal="65" zoomScalePageLayoutView="0" workbookViewId="0" topLeftCell="A1">
      <pane ySplit="8" topLeftCell="A9" activePane="bottomLeft" state="frozen"/>
      <selection pane="topLeft" activeCell="A1" sqref="A1"/>
      <selection pane="bottomLeft" activeCell="D9" sqref="D9:D10"/>
    </sheetView>
  </sheetViews>
  <sheetFormatPr defaultColWidth="8.8515625" defaultRowHeight="15"/>
  <cols>
    <col min="1" max="1" width="70.57421875" style="1" customWidth="1"/>
    <col min="2" max="2" width="8.28125" style="1" hidden="1" customWidth="1"/>
    <col min="3" max="3" width="6.57421875" style="1" customWidth="1"/>
    <col min="4" max="4" width="17.7109375" style="1" customWidth="1"/>
    <col min="5" max="6" width="8.28125" style="1" customWidth="1"/>
    <col min="7" max="7" width="7.8515625" style="1" customWidth="1"/>
    <col min="8" max="8" width="18.8515625" style="1" customWidth="1"/>
    <col min="9" max="9" width="19.00390625" style="1" customWidth="1"/>
    <col min="10" max="10" width="11.00390625" style="6" customWidth="1"/>
    <col min="11" max="13" width="0.13671875" style="1" hidden="1" customWidth="1"/>
    <col min="14" max="16" width="0.13671875" style="1" customWidth="1"/>
    <col min="17" max="17" width="8.8515625" style="1" customWidth="1"/>
    <col min="18" max="16384" width="8.8515625" style="1" customWidth="1"/>
  </cols>
  <sheetData>
    <row r="1" spans="1:17" ht="17.25" customHeight="1">
      <c r="A1" s="96" t="s">
        <v>112</v>
      </c>
      <c r="B1" s="96"/>
      <c r="C1" s="96"/>
      <c r="D1" s="96"/>
      <c r="E1" s="96"/>
      <c r="F1" s="96"/>
      <c r="G1" s="96"/>
      <c r="H1" s="96"/>
      <c r="I1" s="96"/>
      <c r="J1" s="96"/>
      <c r="K1" s="2"/>
      <c r="L1" s="2"/>
      <c r="M1" s="2"/>
      <c r="N1" s="2"/>
      <c r="O1" s="2"/>
      <c r="P1" s="2"/>
      <c r="Q1" s="2"/>
    </row>
    <row r="2" spans="1:17" ht="17.25" customHeight="1">
      <c r="A2" s="96" t="s">
        <v>113</v>
      </c>
      <c r="B2" s="96"/>
      <c r="C2" s="96"/>
      <c r="D2" s="96"/>
      <c r="E2" s="96"/>
      <c r="F2" s="96"/>
      <c r="G2" s="96"/>
      <c r="H2" s="96"/>
      <c r="I2" s="96"/>
      <c r="J2" s="96"/>
      <c r="K2" s="2"/>
      <c r="L2" s="2"/>
      <c r="M2" s="2"/>
      <c r="N2" s="2"/>
      <c r="O2" s="2"/>
      <c r="P2" s="2"/>
      <c r="Q2" s="2"/>
    </row>
    <row r="3" spans="1:17" ht="17.25" customHeight="1">
      <c r="A3" s="96" t="s">
        <v>194</v>
      </c>
      <c r="B3" s="96"/>
      <c r="C3" s="96"/>
      <c r="D3" s="96"/>
      <c r="E3" s="96"/>
      <c r="F3" s="96"/>
      <c r="G3" s="96"/>
      <c r="H3" s="96"/>
      <c r="I3" s="96"/>
      <c r="J3" s="96"/>
      <c r="K3" s="2"/>
      <c r="L3" s="2"/>
      <c r="M3" s="2"/>
      <c r="N3" s="2"/>
      <c r="O3" s="2"/>
      <c r="P3" s="2"/>
      <c r="Q3" s="2"/>
    </row>
    <row r="4" spans="1:17" ht="17.25" customHeight="1">
      <c r="A4" s="80"/>
      <c r="B4" s="80"/>
      <c r="C4" s="80"/>
      <c r="D4" s="80"/>
      <c r="E4" s="80"/>
      <c r="F4" s="80"/>
      <c r="G4" s="80"/>
      <c r="H4" s="80"/>
      <c r="I4" s="80"/>
      <c r="J4" s="7"/>
      <c r="K4" s="2"/>
      <c r="L4" s="2"/>
      <c r="M4" s="2"/>
      <c r="N4" s="2"/>
      <c r="O4" s="2"/>
      <c r="P4" s="2"/>
      <c r="Q4" s="2"/>
    </row>
    <row r="5" spans="1:17" ht="120.75" customHeight="1">
      <c r="A5" s="97" t="s">
        <v>182</v>
      </c>
      <c r="B5" s="97"/>
      <c r="C5" s="97"/>
      <c r="D5" s="97"/>
      <c r="E5" s="97"/>
      <c r="F5" s="97"/>
      <c r="G5" s="97"/>
      <c r="H5" s="97"/>
      <c r="I5" s="97"/>
      <c r="J5" s="97"/>
      <c r="K5" s="81"/>
      <c r="L5" s="81"/>
      <c r="M5" s="81"/>
      <c r="N5" s="81"/>
      <c r="O5" s="81"/>
      <c r="P5" s="81"/>
      <c r="Q5" s="81"/>
    </row>
    <row r="6" spans="1:17" ht="15.75" customHeight="1">
      <c r="A6" s="98"/>
      <c r="B6" s="99"/>
      <c r="C6" s="99"/>
      <c r="D6" s="99"/>
      <c r="E6" s="99"/>
      <c r="F6" s="99"/>
      <c r="G6" s="99"/>
      <c r="H6" s="99"/>
      <c r="I6" s="99"/>
      <c r="J6" s="99"/>
      <c r="K6" s="81"/>
      <c r="L6" s="81"/>
      <c r="M6" s="81"/>
      <c r="N6" s="81"/>
      <c r="O6" s="81"/>
      <c r="P6" s="81"/>
      <c r="Q6" s="81"/>
    </row>
    <row r="7" spans="1:17" ht="14.25" customHeight="1">
      <c r="A7" s="100" t="s">
        <v>38</v>
      </c>
      <c r="B7" s="101"/>
      <c r="C7" s="101"/>
      <c r="D7" s="101"/>
      <c r="E7" s="101"/>
      <c r="F7" s="101"/>
      <c r="G7" s="101"/>
      <c r="H7" s="101"/>
      <c r="I7" s="101"/>
      <c r="J7" s="101"/>
      <c r="K7" s="3"/>
      <c r="L7" s="3"/>
      <c r="M7" s="3"/>
      <c r="N7" s="3"/>
      <c r="O7" s="3"/>
      <c r="P7" s="3"/>
      <c r="Q7" s="3"/>
    </row>
    <row r="8" spans="1:17" ht="12.75" customHeight="1">
      <c r="A8" s="104"/>
      <c r="B8" s="105"/>
      <c r="C8" s="105"/>
      <c r="D8" s="105"/>
      <c r="E8" s="105"/>
      <c r="F8" s="105"/>
      <c r="G8" s="105"/>
      <c r="H8" s="105"/>
      <c r="I8" s="105"/>
      <c r="J8" s="105"/>
      <c r="K8" s="79"/>
      <c r="L8" s="79"/>
      <c r="M8" s="79"/>
      <c r="N8" s="79"/>
      <c r="O8" s="79"/>
      <c r="P8" s="79"/>
      <c r="Q8" s="79"/>
    </row>
    <row r="9" spans="1:10" ht="15">
      <c r="A9" s="94" t="s">
        <v>0</v>
      </c>
      <c r="B9" s="94" t="s">
        <v>1</v>
      </c>
      <c r="C9" s="94" t="s">
        <v>2</v>
      </c>
      <c r="D9" s="94" t="s">
        <v>3</v>
      </c>
      <c r="E9" s="94" t="s">
        <v>4</v>
      </c>
      <c r="F9" s="94" t="s">
        <v>5</v>
      </c>
      <c r="G9" s="106" t="s">
        <v>165</v>
      </c>
      <c r="H9" s="94" t="s">
        <v>114</v>
      </c>
      <c r="I9" s="94" t="s">
        <v>115</v>
      </c>
      <c r="J9" s="102" t="s">
        <v>116</v>
      </c>
    </row>
    <row r="10" spans="1:10" ht="42" customHeight="1">
      <c r="A10" s="95"/>
      <c r="B10" s="95"/>
      <c r="C10" s="95"/>
      <c r="D10" s="95"/>
      <c r="E10" s="95"/>
      <c r="F10" s="95"/>
      <c r="G10" s="107"/>
      <c r="H10" s="95"/>
      <c r="I10" s="95"/>
      <c r="J10" s="103"/>
    </row>
    <row r="11" spans="1:10" ht="18">
      <c r="A11" s="77">
        <v>1</v>
      </c>
      <c r="B11" s="77">
        <v>2</v>
      </c>
      <c r="C11" s="77">
        <v>2</v>
      </c>
      <c r="D11" s="77">
        <v>3</v>
      </c>
      <c r="E11" s="77">
        <v>4</v>
      </c>
      <c r="F11" s="77">
        <v>5</v>
      </c>
      <c r="G11" s="108"/>
      <c r="H11" s="77">
        <v>7</v>
      </c>
      <c r="I11" s="77">
        <v>8</v>
      </c>
      <c r="J11" s="78">
        <v>9</v>
      </c>
    </row>
    <row r="12" spans="1:10" ht="81.75" customHeight="1">
      <c r="A12" s="26" t="s">
        <v>39</v>
      </c>
      <c r="B12" s="26" t="s">
        <v>40</v>
      </c>
      <c r="C12" s="27"/>
      <c r="D12" s="27"/>
      <c r="E12" s="27"/>
      <c r="F12" s="27"/>
      <c r="G12" s="27"/>
      <c r="H12" s="28">
        <f>H13+H50+H57+H66+H78+H129+H132+H139+H143+H150</f>
        <v>15436579.709999999</v>
      </c>
      <c r="I12" s="28">
        <f>I13+I50+I57+I66+I78+I129+I132+I139+I143+I150</f>
        <v>6920657.48</v>
      </c>
      <c r="J12" s="42">
        <f>I12*100/H12</f>
        <v>44.832842572741136</v>
      </c>
    </row>
    <row r="13" spans="1:10" ht="27" customHeight="1">
      <c r="A13" s="29" t="s">
        <v>143</v>
      </c>
      <c r="B13" s="30" t="s">
        <v>40</v>
      </c>
      <c r="C13" s="31" t="s">
        <v>117</v>
      </c>
      <c r="D13" s="29"/>
      <c r="E13" s="29"/>
      <c r="F13" s="29"/>
      <c r="G13" s="29"/>
      <c r="H13" s="32">
        <f>H14+H18+H36+H39+H42+H46</f>
        <v>5096494.51</v>
      </c>
      <c r="I13" s="32">
        <f>I14+I17+I39+I46</f>
        <v>3379041.630000001</v>
      </c>
      <c r="J13" s="42">
        <f>I13*100/H13</f>
        <v>66.30129049231529</v>
      </c>
    </row>
    <row r="14" spans="1:10" ht="56.25" customHeight="1">
      <c r="A14" s="33" t="s">
        <v>41</v>
      </c>
      <c r="B14" s="34" t="s">
        <v>40</v>
      </c>
      <c r="C14" s="34" t="s">
        <v>42</v>
      </c>
      <c r="D14" s="35"/>
      <c r="E14" s="35"/>
      <c r="F14" s="35"/>
      <c r="G14" s="35"/>
      <c r="H14" s="51">
        <f>H15</f>
        <v>146400</v>
      </c>
      <c r="I14" s="51">
        <f>I15</f>
        <v>109800</v>
      </c>
      <c r="J14" s="42">
        <f>I14*100/H14</f>
        <v>75</v>
      </c>
    </row>
    <row r="15" spans="1:10" s="8" customFormat="1" ht="37.5">
      <c r="A15" s="38" t="s">
        <v>43</v>
      </c>
      <c r="B15" s="39" t="s">
        <v>40</v>
      </c>
      <c r="C15" s="39" t="s">
        <v>42</v>
      </c>
      <c r="D15" s="39" t="s">
        <v>44</v>
      </c>
      <c r="E15" s="40"/>
      <c r="F15" s="40"/>
      <c r="G15" s="40"/>
      <c r="H15" s="41">
        <f>H16</f>
        <v>146400</v>
      </c>
      <c r="I15" s="41">
        <v>109800</v>
      </c>
      <c r="J15" s="42">
        <f aca="true" t="shared" si="0" ref="J15:J98">I15*100/H15</f>
        <v>75</v>
      </c>
    </row>
    <row r="16" spans="1:10" s="8" customFormat="1" ht="75">
      <c r="A16" s="43" t="s">
        <v>45</v>
      </c>
      <c r="B16" s="39" t="s">
        <v>40</v>
      </c>
      <c r="C16" s="39" t="s">
        <v>42</v>
      </c>
      <c r="D16" s="39" t="s">
        <v>44</v>
      </c>
      <c r="E16" s="39" t="s">
        <v>46</v>
      </c>
      <c r="F16" s="39" t="s">
        <v>117</v>
      </c>
      <c r="G16" s="39">
        <v>296</v>
      </c>
      <c r="H16" s="44">
        <v>146400</v>
      </c>
      <c r="I16" s="44">
        <v>109800</v>
      </c>
      <c r="J16" s="45">
        <f t="shared" si="0"/>
        <v>75</v>
      </c>
    </row>
    <row r="17" spans="1:16" ht="75">
      <c r="A17" s="33" t="s">
        <v>20</v>
      </c>
      <c r="B17" s="34" t="s">
        <v>40</v>
      </c>
      <c r="C17" s="34" t="s">
        <v>21</v>
      </c>
      <c r="D17" s="35"/>
      <c r="E17" s="35"/>
      <c r="F17" s="35"/>
      <c r="G17" s="35"/>
      <c r="H17" s="51">
        <f>H18+H36</f>
        <v>4072575.8</v>
      </c>
      <c r="I17" s="51">
        <f aca="true" t="shared" si="1" ref="I17:P17">I18+I36</f>
        <v>2789185.8700000006</v>
      </c>
      <c r="J17" s="45">
        <f t="shared" si="0"/>
        <v>68.48702165347053</v>
      </c>
      <c r="K17" s="92">
        <f t="shared" si="1"/>
        <v>0</v>
      </c>
      <c r="L17" s="92">
        <f t="shared" si="1"/>
        <v>0</v>
      </c>
      <c r="M17" s="92">
        <f t="shared" si="1"/>
        <v>0</v>
      </c>
      <c r="N17" s="92">
        <f t="shared" si="1"/>
        <v>0</v>
      </c>
      <c r="O17" s="92">
        <f t="shared" si="1"/>
        <v>0</v>
      </c>
      <c r="P17" s="92">
        <f t="shared" si="1"/>
        <v>0</v>
      </c>
    </row>
    <row r="18" spans="1:10" s="8" customFormat="1" ht="18.75">
      <c r="A18" s="38" t="s">
        <v>22</v>
      </c>
      <c r="B18" s="39" t="s">
        <v>40</v>
      </c>
      <c r="C18" s="39" t="s">
        <v>21</v>
      </c>
      <c r="D18" s="39" t="s">
        <v>47</v>
      </c>
      <c r="E18" s="40"/>
      <c r="F18" s="40"/>
      <c r="G18" s="40"/>
      <c r="H18" s="51">
        <f>H19+H21+H23+H24+H25+H26+H27+H28+H29+H30+H31+H32+H33+H34+H35</f>
        <v>3562666.05</v>
      </c>
      <c r="I18" s="51">
        <f>I19+I21+I23+I24+I25+I26+I27+I28+I29+I30+I31+I32+I33+I34+I35</f>
        <v>2335694.2300000004</v>
      </c>
      <c r="J18" s="45">
        <f t="shared" si="0"/>
        <v>65.5602910073483</v>
      </c>
    </row>
    <row r="19" spans="1:10" s="8" customFormat="1" ht="37.5">
      <c r="A19" s="43" t="s">
        <v>23</v>
      </c>
      <c r="B19" s="39" t="s">
        <v>40</v>
      </c>
      <c r="C19" s="39" t="s">
        <v>21</v>
      </c>
      <c r="D19" s="39" t="s">
        <v>47</v>
      </c>
      <c r="E19" s="39" t="s">
        <v>24</v>
      </c>
      <c r="F19" s="39" t="s">
        <v>117</v>
      </c>
      <c r="G19" s="39">
        <v>211</v>
      </c>
      <c r="H19" s="44">
        <v>1632996.25</v>
      </c>
      <c r="I19" s="44">
        <v>1045971.76</v>
      </c>
      <c r="J19" s="45">
        <f t="shared" si="0"/>
        <v>64.05230630505122</v>
      </c>
    </row>
    <row r="20" spans="1:10" s="8" customFormat="1" ht="56.25" hidden="1">
      <c r="A20" s="43" t="s">
        <v>25</v>
      </c>
      <c r="B20" s="39" t="s">
        <v>40</v>
      </c>
      <c r="C20" s="39" t="s">
        <v>21</v>
      </c>
      <c r="D20" s="39" t="s">
        <v>47</v>
      </c>
      <c r="E20" s="39" t="s">
        <v>26</v>
      </c>
      <c r="F20" s="39" t="s">
        <v>117</v>
      </c>
      <c r="G20" s="39"/>
      <c r="H20" s="44">
        <v>0</v>
      </c>
      <c r="I20" s="44">
        <v>0</v>
      </c>
      <c r="J20" s="45" t="e">
        <f t="shared" si="0"/>
        <v>#DIV/0!</v>
      </c>
    </row>
    <row r="21" spans="1:10" s="8" customFormat="1" ht="75">
      <c r="A21" s="43" t="s">
        <v>27</v>
      </c>
      <c r="B21" s="39" t="s">
        <v>40</v>
      </c>
      <c r="C21" s="39" t="s">
        <v>21</v>
      </c>
      <c r="D21" s="39" t="s">
        <v>47</v>
      </c>
      <c r="E21" s="39" t="s">
        <v>28</v>
      </c>
      <c r="F21" s="39" t="s">
        <v>117</v>
      </c>
      <c r="G21" s="39">
        <v>213</v>
      </c>
      <c r="H21" s="44">
        <v>493164.87</v>
      </c>
      <c r="I21" s="44">
        <v>310586.5</v>
      </c>
      <c r="J21" s="45">
        <f t="shared" si="0"/>
        <v>62.978228761509314</v>
      </c>
    </row>
    <row r="22" spans="1:10" s="8" customFormat="1" ht="37.5" hidden="1">
      <c r="A22" s="43" t="s">
        <v>29</v>
      </c>
      <c r="B22" s="39" t="s">
        <v>40</v>
      </c>
      <c r="C22" s="39" t="s">
        <v>21</v>
      </c>
      <c r="D22" s="39" t="s">
        <v>47</v>
      </c>
      <c r="E22" s="39" t="s">
        <v>30</v>
      </c>
      <c r="F22" s="39" t="s">
        <v>117</v>
      </c>
      <c r="G22" s="39"/>
      <c r="H22" s="44">
        <v>0</v>
      </c>
      <c r="I22" s="44">
        <v>0</v>
      </c>
      <c r="J22" s="45" t="e">
        <f t="shared" si="0"/>
        <v>#DIV/0!</v>
      </c>
    </row>
    <row r="23" spans="1:10" s="8" customFormat="1" ht="18.75">
      <c r="A23" s="43" t="s">
        <v>31</v>
      </c>
      <c r="B23" s="39" t="s">
        <v>40</v>
      </c>
      <c r="C23" s="39" t="s">
        <v>21</v>
      </c>
      <c r="D23" s="39" t="s">
        <v>47</v>
      </c>
      <c r="E23" s="39" t="s">
        <v>32</v>
      </c>
      <c r="F23" s="39" t="s">
        <v>117</v>
      </c>
      <c r="G23" s="39">
        <v>226</v>
      </c>
      <c r="H23" s="44">
        <v>535288.64</v>
      </c>
      <c r="I23" s="82">
        <v>396679.58</v>
      </c>
      <c r="J23" s="45">
        <f t="shared" si="0"/>
        <v>74.1057348050577</v>
      </c>
    </row>
    <row r="24" spans="1:10" s="8" customFormat="1" ht="18.75">
      <c r="A24" s="46" t="s">
        <v>180</v>
      </c>
      <c r="B24" s="39"/>
      <c r="C24" s="39">
        <v>104</v>
      </c>
      <c r="D24" s="40" t="s">
        <v>47</v>
      </c>
      <c r="E24" s="39">
        <v>244</v>
      </c>
      <c r="F24" s="39">
        <v>100</v>
      </c>
      <c r="G24" s="39">
        <v>223</v>
      </c>
      <c r="H24" s="44">
        <v>31927.61</v>
      </c>
      <c r="I24" s="82">
        <v>31927.61</v>
      </c>
      <c r="J24" s="45">
        <f t="shared" si="0"/>
        <v>100</v>
      </c>
    </row>
    <row r="25" spans="1:10" s="8" customFormat="1" ht="18.75">
      <c r="A25" s="46" t="s">
        <v>180</v>
      </c>
      <c r="B25" s="39" t="s">
        <v>40</v>
      </c>
      <c r="C25" s="39" t="s">
        <v>21</v>
      </c>
      <c r="D25" s="39" t="s">
        <v>47</v>
      </c>
      <c r="E25" s="39" t="s">
        <v>32</v>
      </c>
      <c r="F25" s="39" t="s">
        <v>118</v>
      </c>
      <c r="G25" s="39">
        <v>223</v>
      </c>
      <c r="H25" s="44">
        <v>300000</v>
      </c>
      <c r="I25" s="82">
        <v>41240.23</v>
      </c>
      <c r="J25" s="45">
        <f t="shared" si="0"/>
        <v>13.746743333333335</v>
      </c>
    </row>
    <row r="26" spans="1:10" s="8" customFormat="1" ht="18.75">
      <c r="A26" s="46" t="s">
        <v>181</v>
      </c>
      <c r="B26" s="39" t="s">
        <v>40</v>
      </c>
      <c r="C26" s="39" t="s">
        <v>21</v>
      </c>
      <c r="D26" s="39" t="s">
        <v>47</v>
      </c>
      <c r="E26" s="39" t="s">
        <v>32</v>
      </c>
      <c r="F26" s="39" t="s">
        <v>119</v>
      </c>
      <c r="G26" s="39">
        <v>310</v>
      </c>
      <c r="H26" s="44">
        <v>50000</v>
      </c>
      <c r="I26" s="82">
        <v>0</v>
      </c>
      <c r="J26" s="45">
        <f t="shared" si="0"/>
        <v>0</v>
      </c>
    </row>
    <row r="27" spans="1:10" s="8" customFormat="1" ht="18.75">
      <c r="A27" s="43" t="s">
        <v>33</v>
      </c>
      <c r="B27" s="39" t="s">
        <v>40</v>
      </c>
      <c r="C27" s="39" t="s">
        <v>21</v>
      </c>
      <c r="D27" s="39" t="s">
        <v>47</v>
      </c>
      <c r="E27" s="39" t="s">
        <v>34</v>
      </c>
      <c r="F27" s="39" t="s">
        <v>117</v>
      </c>
      <c r="G27" s="39">
        <v>293</v>
      </c>
      <c r="H27" s="44">
        <v>5000</v>
      </c>
      <c r="I27" s="82">
        <v>0</v>
      </c>
      <c r="J27" s="45">
        <f t="shared" si="0"/>
        <v>0</v>
      </c>
    </row>
    <row r="28" spans="1:10" s="8" customFormat="1" ht="18.75">
      <c r="A28" s="43" t="s">
        <v>35</v>
      </c>
      <c r="B28" s="39" t="s">
        <v>40</v>
      </c>
      <c r="C28" s="39" t="s">
        <v>21</v>
      </c>
      <c r="D28" s="39" t="s">
        <v>47</v>
      </c>
      <c r="E28" s="39" t="s">
        <v>36</v>
      </c>
      <c r="F28" s="39" t="s">
        <v>117</v>
      </c>
      <c r="G28" s="39">
        <v>292</v>
      </c>
      <c r="H28" s="44">
        <v>5000.13</v>
      </c>
      <c r="I28" s="82">
        <v>0</v>
      </c>
      <c r="J28" s="45">
        <f t="shared" si="0"/>
        <v>0</v>
      </c>
    </row>
    <row r="29" spans="1:10" s="9" customFormat="1" ht="18.75">
      <c r="A29" s="47" t="s">
        <v>176</v>
      </c>
      <c r="B29" s="48"/>
      <c r="C29" s="49" t="s">
        <v>21</v>
      </c>
      <c r="D29" s="49" t="s">
        <v>47</v>
      </c>
      <c r="E29" s="49" t="s">
        <v>32</v>
      </c>
      <c r="F29" s="49" t="s">
        <v>117</v>
      </c>
      <c r="G29" s="49" t="s">
        <v>177</v>
      </c>
      <c r="H29" s="83" t="s">
        <v>184</v>
      </c>
      <c r="I29" s="82">
        <v>61916</v>
      </c>
      <c r="J29" s="50"/>
    </row>
    <row r="30" spans="1:10" s="9" customFormat="1" ht="18.75">
      <c r="A30" s="47" t="s">
        <v>174</v>
      </c>
      <c r="B30" s="48"/>
      <c r="C30" s="49" t="s">
        <v>21</v>
      </c>
      <c r="D30" s="49" t="s">
        <v>47</v>
      </c>
      <c r="E30" s="49" t="s">
        <v>32</v>
      </c>
      <c r="F30" s="49" t="s">
        <v>117</v>
      </c>
      <c r="G30" s="49" t="s">
        <v>175</v>
      </c>
      <c r="H30" s="83" t="s">
        <v>183</v>
      </c>
      <c r="I30" s="82">
        <v>36218.26</v>
      </c>
      <c r="J30" s="50"/>
    </row>
    <row r="31" spans="1:10" s="8" customFormat="1" ht="18.75">
      <c r="A31" s="46" t="s">
        <v>173</v>
      </c>
      <c r="B31" s="39"/>
      <c r="C31" s="49" t="s">
        <v>21</v>
      </c>
      <c r="D31" s="49" t="s">
        <v>47</v>
      </c>
      <c r="E31" s="49" t="s">
        <v>32</v>
      </c>
      <c r="F31" s="49" t="s">
        <v>117</v>
      </c>
      <c r="G31" s="49" t="s">
        <v>172</v>
      </c>
      <c r="H31" s="44">
        <v>193905.34</v>
      </c>
      <c r="I31" s="82">
        <v>193905.34</v>
      </c>
      <c r="J31" s="45">
        <f t="shared" si="0"/>
        <v>100</v>
      </c>
    </row>
    <row r="32" spans="1:10" s="8" customFormat="1" ht="37.5">
      <c r="A32" s="46" t="s">
        <v>171</v>
      </c>
      <c r="B32" s="39"/>
      <c r="C32" s="49" t="s">
        <v>21</v>
      </c>
      <c r="D32" s="40" t="s">
        <v>47</v>
      </c>
      <c r="E32" s="39">
        <v>244</v>
      </c>
      <c r="F32" s="49" t="s">
        <v>117</v>
      </c>
      <c r="G32" s="39">
        <v>349</v>
      </c>
      <c r="H32" s="44">
        <v>220</v>
      </c>
      <c r="I32" s="82">
        <v>220</v>
      </c>
      <c r="J32" s="45">
        <f t="shared" si="0"/>
        <v>100</v>
      </c>
    </row>
    <row r="33" spans="1:10" s="8" customFormat="1" ht="18.75">
      <c r="A33" s="46" t="s">
        <v>170</v>
      </c>
      <c r="B33" s="39"/>
      <c r="C33" s="49" t="s">
        <v>21</v>
      </c>
      <c r="D33" s="40" t="s">
        <v>47</v>
      </c>
      <c r="E33" s="39">
        <v>244</v>
      </c>
      <c r="F33" s="49" t="s">
        <v>117</v>
      </c>
      <c r="G33" s="39">
        <v>346</v>
      </c>
      <c r="H33" s="44">
        <v>73411</v>
      </c>
      <c r="I33" s="82">
        <v>73411</v>
      </c>
      <c r="J33" s="45">
        <f t="shared" si="0"/>
        <v>100</v>
      </c>
    </row>
    <row r="34" spans="1:10" s="8" customFormat="1" ht="18.75">
      <c r="A34" s="46" t="s">
        <v>169</v>
      </c>
      <c r="B34" s="39"/>
      <c r="C34" s="49" t="s">
        <v>21</v>
      </c>
      <c r="D34" s="40" t="s">
        <v>47</v>
      </c>
      <c r="E34" s="39">
        <v>244</v>
      </c>
      <c r="F34" s="49" t="s">
        <v>117</v>
      </c>
      <c r="G34" s="39">
        <v>344</v>
      </c>
      <c r="H34" s="44">
        <v>99800</v>
      </c>
      <c r="I34" s="82">
        <v>99800</v>
      </c>
      <c r="J34" s="45">
        <f t="shared" si="0"/>
        <v>100</v>
      </c>
    </row>
    <row r="35" spans="1:10" s="8" customFormat="1" ht="37.5">
      <c r="A35" s="43" t="s">
        <v>168</v>
      </c>
      <c r="B35" s="39" t="s">
        <v>40</v>
      </c>
      <c r="C35" s="39" t="s">
        <v>21</v>
      </c>
      <c r="D35" s="39" t="s">
        <v>47</v>
      </c>
      <c r="E35" s="39">
        <v>244</v>
      </c>
      <c r="F35" s="39" t="s">
        <v>117</v>
      </c>
      <c r="G35" s="39">
        <v>343</v>
      </c>
      <c r="H35" s="44">
        <v>43817.95</v>
      </c>
      <c r="I35" s="82">
        <v>43817.95</v>
      </c>
      <c r="J35" s="45">
        <f>I35*100/H35</f>
        <v>100</v>
      </c>
    </row>
    <row r="36" spans="1:10" ht="56.25">
      <c r="A36" s="70" t="s">
        <v>48</v>
      </c>
      <c r="B36" s="67" t="s">
        <v>40</v>
      </c>
      <c r="C36" s="67" t="s">
        <v>21</v>
      </c>
      <c r="D36" s="67" t="s">
        <v>49</v>
      </c>
      <c r="E36" s="68"/>
      <c r="F36" s="68"/>
      <c r="G36" s="68"/>
      <c r="H36" s="84">
        <f>H37+H38</f>
        <v>509909.75</v>
      </c>
      <c r="I36" s="84">
        <f>I37+I38</f>
        <v>453491.64</v>
      </c>
      <c r="J36" s="91">
        <f t="shared" si="0"/>
        <v>88.93566753724556</v>
      </c>
    </row>
    <row r="37" spans="1:10" s="8" customFormat="1" ht="37.5">
      <c r="A37" s="43" t="s">
        <v>23</v>
      </c>
      <c r="B37" s="39" t="s">
        <v>40</v>
      </c>
      <c r="C37" s="39" t="s">
        <v>21</v>
      </c>
      <c r="D37" s="39" t="s">
        <v>49</v>
      </c>
      <c r="E37" s="39" t="s">
        <v>24</v>
      </c>
      <c r="F37" s="39" t="s">
        <v>117</v>
      </c>
      <c r="G37" s="39">
        <v>211</v>
      </c>
      <c r="H37" s="44">
        <v>391635.75</v>
      </c>
      <c r="I37" s="44">
        <v>349766.77</v>
      </c>
      <c r="J37" s="45">
        <f t="shared" si="0"/>
        <v>89.30920376906347</v>
      </c>
    </row>
    <row r="38" spans="1:10" s="8" customFormat="1" ht="75">
      <c r="A38" s="43" t="s">
        <v>27</v>
      </c>
      <c r="B38" s="39" t="s">
        <v>40</v>
      </c>
      <c r="C38" s="39" t="s">
        <v>21</v>
      </c>
      <c r="D38" s="39" t="s">
        <v>49</v>
      </c>
      <c r="E38" s="39" t="s">
        <v>28</v>
      </c>
      <c r="F38" s="39" t="s">
        <v>117</v>
      </c>
      <c r="G38" s="39">
        <v>213</v>
      </c>
      <c r="H38" s="44">
        <v>118274</v>
      </c>
      <c r="I38" s="44">
        <v>103724.87</v>
      </c>
      <c r="J38" s="45">
        <f t="shared" si="0"/>
        <v>87.69879263405313</v>
      </c>
    </row>
    <row r="39" spans="1:10" s="8" customFormat="1" ht="30" customHeight="1">
      <c r="A39" s="46" t="s">
        <v>152</v>
      </c>
      <c r="B39" s="39"/>
      <c r="C39" s="49" t="s">
        <v>151</v>
      </c>
      <c r="D39" s="39"/>
      <c r="E39" s="39"/>
      <c r="F39" s="39"/>
      <c r="G39" s="39"/>
      <c r="H39" s="53">
        <f>H40</f>
        <v>169069</v>
      </c>
      <c r="I39" s="53">
        <v>169069</v>
      </c>
      <c r="J39" s="45">
        <f t="shared" si="0"/>
        <v>100</v>
      </c>
    </row>
    <row r="40" spans="1:10" s="8" customFormat="1" ht="37.5">
      <c r="A40" s="46" t="s">
        <v>153</v>
      </c>
      <c r="B40" s="39"/>
      <c r="C40" s="49" t="s">
        <v>151</v>
      </c>
      <c r="D40" s="40" t="s">
        <v>90</v>
      </c>
      <c r="E40" s="39"/>
      <c r="F40" s="39"/>
      <c r="G40" s="39"/>
      <c r="H40" s="44">
        <f>H41</f>
        <v>169069</v>
      </c>
      <c r="I40" s="44">
        <v>169069</v>
      </c>
      <c r="J40" s="45">
        <f t="shared" si="0"/>
        <v>100</v>
      </c>
    </row>
    <row r="41" spans="1:10" s="8" customFormat="1" ht="57" customHeight="1">
      <c r="A41" s="46" t="s">
        <v>154</v>
      </c>
      <c r="B41" s="39"/>
      <c r="C41" s="49" t="s">
        <v>151</v>
      </c>
      <c r="D41" s="40" t="s">
        <v>90</v>
      </c>
      <c r="E41" s="39">
        <v>244</v>
      </c>
      <c r="F41" s="39"/>
      <c r="G41" s="39">
        <v>226</v>
      </c>
      <c r="H41" s="44">
        <v>169069</v>
      </c>
      <c r="I41" s="44">
        <v>169069</v>
      </c>
      <c r="J41" s="45">
        <f t="shared" si="0"/>
        <v>100</v>
      </c>
    </row>
    <row r="42" spans="1:10" s="8" customFormat="1" ht="18.75">
      <c r="A42" s="38" t="s">
        <v>50</v>
      </c>
      <c r="B42" s="39" t="s">
        <v>40</v>
      </c>
      <c r="C42" s="39" t="s">
        <v>51</v>
      </c>
      <c r="D42" s="40"/>
      <c r="E42" s="40"/>
      <c r="F42" s="40"/>
      <c r="G42" s="40"/>
      <c r="H42" s="51">
        <v>20000</v>
      </c>
      <c r="I42" s="51">
        <v>0</v>
      </c>
      <c r="J42" s="52">
        <f t="shared" si="0"/>
        <v>0</v>
      </c>
    </row>
    <row r="43" spans="1:10" s="8" customFormat="1" ht="18.75">
      <c r="A43" s="43" t="s">
        <v>52</v>
      </c>
      <c r="B43" s="39" t="s">
        <v>40</v>
      </c>
      <c r="C43" s="39" t="s">
        <v>51</v>
      </c>
      <c r="D43" s="39" t="s">
        <v>53</v>
      </c>
      <c r="E43" s="40"/>
      <c r="F43" s="40"/>
      <c r="G43" s="40"/>
      <c r="H43" s="41">
        <v>20000</v>
      </c>
      <c r="I43" s="41">
        <v>0</v>
      </c>
      <c r="J43" s="42">
        <f t="shared" si="0"/>
        <v>0</v>
      </c>
    </row>
    <row r="44" spans="1:10" s="8" customFormat="1" ht="18.75">
      <c r="A44" s="43" t="s">
        <v>54</v>
      </c>
      <c r="B44" s="39" t="s">
        <v>40</v>
      </c>
      <c r="C44" s="39" t="s">
        <v>51</v>
      </c>
      <c r="D44" s="39" t="s">
        <v>53</v>
      </c>
      <c r="E44" s="39" t="s">
        <v>55</v>
      </c>
      <c r="F44" s="39" t="s">
        <v>117</v>
      </c>
      <c r="G44" s="39">
        <v>295</v>
      </c>
      <c r="H44" s="44">
        <v>20000</v>
      </c>
      <c r="I44" s="44">
        <v>0</v>
      </c>
      <c r="J44" s="45">
        <f t="shared" si="0"/>
        <v>0</v>
      </c>
    </row>
    <row r="45" spans="1:10" s="8" customFormat="1" ht="18.75">
      <c r="A45" s="38" t="s">
        <v>56</v>
      </c>
      <c r="B45" s="39" t="s">
        <v>40</v>
      </c>
      <c r="C45" s="39" t="s">
        <v>57</v>
      </c>
      <c r="D45" s="40"/>
      <c r="E45" s="40"/>
      <c r="F45" s="40"/>
      <c r="G45" s="40"/>
      <c r="H45" s="41">
        <v>688449.71</v>
      </c>
      <c r="I45" s="41">
        <f>I47+I48</f>
        <v>310986.75999999995</v>
      </c>
      <c r="J45" s="52">
        <f t="shared" si="0"/>
        <v>45.172037330076</v>
      </c>
    </row>
    <row r="46" spans="1:10" s="8" customFormat="1" ht="37.5">
      <c r="A46" s="43" t="s">
        <v>58</v>
      </c>
      <c r="B46" s="39" t="s">
        <v>40</v>
      </c>
      <c r="C46" s="39" t="s">
        <v>57</v>
      </c>
      <c r="D46" s="39" t="s">
        <v>59</v>
      </c>
      <c r="E46" s="40"/>
      <c r="F46" s="40"/>
      <c r="G46" s="40"/>
      <c r="H46" s="51">
        <v>688449.71</v>
      </c>
      <c r="I46" s="51">
        <v>310986.76</v>
      </c>
      <c r="J46" s="52">
        <f t="shared" si="0"/>
        <v>45.17203733007601</v>
      </c>
    </row>
    <row r="47" spans="1:10" s="8" customFormat="1" ht="37.5">
      <c r="A47" s="46" t="s">
        <v>171</v>
      </c>
      <c r="B47" s="39"/>
      <c r="C47" s="49" t="s">
        <v>57</v>
      </c>
      <c r="D47" s="40" t="s">
        <v>59</v>
      </c>
      <c r="E47" s="40">
        <v>244</v>
      </c>
      <c r="F47" s="49" t="s">
        <v>117</v>
      </c>
      <c r="G47" s="40">
        <v>349</v>
      </c>
      <c r="H47" s="41">
        <v>2626.04</v>
      </c>
      <c r="I47" s="41">
        <v>2626.04</v>
      </c>
      <c r="J47" s="42">
        <f t="shared" si="0"/>
        <v>100</v>
      </c>
    </row>
    <row r="48" spans="1:10" s="8" customFormat="1" ht="18.75">
      <c r="A48" s="43" t="s">
        <v>31</v>
      </c>
      <c r="B48" s="39" t="s">
        <v>40</v>
      </c>
      <c r="C48" s="39" t="s">
        <v>57</v>
      </c>
      <c r="D48" s="39" t="s">
        <v>59</v>
      </c>
      <c r="E48" s="39" t="s">
        <v>32</v>
      </c>
      <c r="F48" s="39" t="s">
        <v>117</v>
      </c>
      <c r="G48" s="39">
        <v>226</v>
      </c>
      <c r="H48" s="44">
        <v>685823.67</v>
      </c>
      <c r="I48" s="44">
        <v>308360.72</v>
      </c>
      <c r="J48" s="45">
        <f t="shared" si="0"/>
        <v>44.96209936877798</v>
      </c>
    </row>
    <row r="49" spans="1:10" ht="18.75" hidden="1">
      <c r="A49" s="33" t="s">
        <v>35</v>
      </c>
      <c r="B49" s="34" t="s">
        <v>40</v>
      </c>
      <c r="C49" s="34" t="s">
        <v>57</v>
      </c>
      <c r="D49" s="34" t="s">
        <v>59</v>
      </c>
      <c r="E49" s="34" t="s">
        <v>36</v>
      </c>
      <c r="F49" s="34" t="s">
        <v>117</v>
      </c>
      <c r="G49" s="34"/>
      <c r="H49" s="54">
        <v>2763</v>
      </c>
      <c r="I49" s="54">
        <v>2763</v>
      </c>
      <c r="J49" s="55">
        <f t="shared" si="0"/>
        <v>100</v>
      </c>
    </row>
    <row r="50" spans="1:10" s="4" customFormat="1" ht="34.5" customHeight="1">
      <c r="A50" s="56" t="s">
        <v>144</v>
      </c>
      <c r="B50" s="10" t="s">
        <v>40</v>
      </c>
      <c r="C50" s="10" t="s">
        <v>145</v>
      </c>
      <c r="D50" s="11"/>
      <c r="E50" s="11"/>
      <c r="F50" s="11"/>
      <c r="G50" s="11"/>
      <c r="H50" s="12">
        <f>H51</f>
        <v>101575</v>
      </c>
      <c r="I50" s="12">
        <f>I51</f>
        <v>64031.299999999996</v>
      </c>
      <c r="J50" s="52">
        <f t="shared" si="0"/>
        <v>63.03844449913857</v>
      </c>
    </row>
    <row r="51" spans="1:10" s="8" customFormat="1" ht="37.5">
      <c r="A51" s="15" t="s">
        <v>6</v>
      </c>
      <c r="B51" s="13" t="s">
        <v>40</v>
      </c>
      <c r="C51" s="13" t="s">
        <v>7</v>
      </c>
      <c r="D51" s="14"/>
      <c r="E51" s="14"/>
      <c r="F51" s="14"/>
      <c r="G51" s="14"/>
      <c r="H51" s="57">
        <f>H52</f>
        <v>101575</v>
      </c>
      <c r="I51" s="57">
        <f>I53+I54</f>
        <v>64031.299999999996</v>
      </c>
      <c r="J51" s="52">
        <f t="shared" si="0"/>
        <v>63.03844449913857</v>
      </c>
    </row>
    <row r="52" spans="1:10" s="8" customFormat="1" ht="37.5">
      <c r="A52" s="43" t="s">
        <v>8</v>
      </c>
      <c r="B52" s="39" t="s">
        <v>40</v>
      </c>
      <c r="C52" s="39" t="s">
        <v>7</v>
      </c>
      <c r="D52" s="39" t="s">
        <v>9</v>
      </c>
      <c r="E52" s="40"/>
      <c r="F52" s="40"/>
      <c r="G52" s="40"/>
      <c r="H52" s="41">
        <v>101575</v>
      </c>
      <c r="I52" s="41">
        <v>42685.4</v>
      </c>
      <c r="J52" s="42">
        <f t="shared" si="0"/>
        <v>42.023529411764706</v>
      </c>
    </row>
    <row r="53" spans="1:10" s="8" customFormat="1" ht="37.5">
      <c r="A53" s="43" t="s">
        <v>23</v>
      </c>
      <c r="B53" s="39" t="s">
        <v>40</v>
      </c>
      <c r="C53" s="39" t="s">
        <v>7</v>
      </c>
      <c r="D53" s="39" t="s">
        <v>9</v>
      </c>
      <c r="E53" s="39" t="s">
        <v>24</v>
      </c>
      <c r="F53" s="39" t="s">
        <v>120</v>
      </c>
      <c r="G53" s="39">
        <v>211</v>
      </c>
      <c r="H53" s="44">
        <v>78400</v>
      </c>
      <c r="I53" s="44">
        <v>49177.7</v>
      </c>
      <c r="J53" s="45">
        <f t="shared" si="0"/>
        <v>62.726658163265306</v>
      </c>
    </row>
    <row r="54" spans="1:10" s="8" customFormat="1" ht="75">
      <c r="A54" s="43" t="s">
        <v>27</v>
      </c>
      <c r="B54" s="39" t="s">
        <v>40</v>
      </c>
      <c r="C54" s="39" t="s">
        <v>7</v>
      </c>
      <c r="D54" s="39" t="s">
        <v>9</v>
      </c>
      <c r="E54" s="39" t="s">
        <v>28</v>
      </c>
      <c r="F54" s="39" t="s">
        <v>120</v>
      </c>
      <c r="G54" s="39">
        <v>213</v>
      </c>
      <c r="H54" s="44">
        <v>23175</v>
      </c>
      <c r="I54" s="44">
        <v>14853.6</v>
      </c>
      <c r="J54" s="45">
        <f t="shared" si="0"/>
        <v>64.09320388349515</v>
      </c>
    </row>
    <row r="55" spans="1:10" ht="37.5" hidden="1">
      <c r="A55" s="33" t="s">
        <v>29</v>
      </c>
      <c r="B55" s="34" t="s">
        <v>40</v>
      </c>
      <c r="C55" s="34" t="s">
        <v>7</v>
      </c>
      <c r="D55" s="34" t="s">
        <v>9</v>
      </c>
      <c r="E55" s="34" t="s">
        <v>30</v>
      </c>
      <c r="F55" s="34" t="s">
        <v>120</v>
      </c>
      <c r="G55" s="34"/>
      <c r="H55" s="54">
        <v>1000</v>
      </c>
      <c r="I55" s="54">
        <v>0</v>
      </c>
      <c r="J55" s="55">
        <f t="shared" si="0"/>
        <v>0</v>
      </c>
    </row>
    <row r="56" spans="1:10" ht="37.5" hidden="1">
      <c r="A56" s="33" t="s">
        <v>31</v>
      </c>
      <c r="B56" s="34" t="s">
        <v>40</v>
      </c>
      <c r="C56" s="34" t="s">
        <v>7</v>
      </c>
      <c r="D56" s="34" t="s">
        <v>9</v>
      </c>
      <c r="E56" s="34" t="s">
        <v>32</v>
      </c>
      <c r="F56" s="34" t="s">
        <v>120</v>
      </c>
      <c r="G56" s="34"/>
      <c r="H56" s="54">
        <v>2728.41</v>
      </c>
      <c r="I56" s="54">
        <v>0</v>
      </c>
      <c r="J56" s="55">
        <f t="shared" si="0"/>
        <v>0</v>
      </c>
    </row>
    <row r="57" spans="1:10" s="4" customFormat="1" ht="34.5" customHeight="1">
      <c r="A57" s="56" t="s">
        <v>193</v>
      </c>
      <c r="B57" s="10" t="s">
        <v>40</v>
      </c>
      <c r="C57" s="10" t="s">
        <v>150</v>
      </c>
      <c r="D57" s="11"/>
      <c r="E57" s="11"/>
      <c r="F57" s="11"/>
      <c r="G57" s="11"/>
      <c r="H57" s="12">
        <f>H60+H61+H64</f>
        <v>290391.88</v>
      </c>
      <c r="I57" s="12">
        <f>I60+I61+I64</f>
        <v>137062.4</v>
      </c>
      <c r="J57" s="42">
        <f t="shared" si="0"/>
        <v>47.19911589814426</v>
      </c>
    </row>
    <row r="58" spans="1:10" s="8" customFormat="1" ht="56.25">
      <c r="A58" s="15" t="s">
        <v>60</v>
      </c>
      <c r="B58" s="13" t="s">
        <v>40</v>
      </c>
      <c r="C58" s="13" t="s">
        <v>61</v>
      </c>
      <c r="D58" s="14"/>
      <c r="E58" s="14"/>
      <c r="F58" s="14"/>
      <c r="G58" s="14"/>
      <c r="H58" s="57">
        <v>290391.88</v>
      </c>
      <c r="I58" s="57">
        <f>I59+I61+I64</f>
        <v>137062.4</v>
      </c>
      <c r="J58" s="42">
        <f t="shared" si="0"/>
        <v>47.19911589814426</v>
      </c>
    </row>
    <row r="59" spans="1:10" s="8" customFormat="1" ht="37.5">
      <c r="A59" s="38" t="s">
        <v>62</v>
      </c>
      <c r="B59" s="39" t="s">
        <v>40</v>
      </c>
      <c r="C59" s="39" t="s">
        <v>61</v>
      </c>
      <c r="D59" s="39" t="s">
        <v>63</v>
      </c>
      <c r="E59" s="40"/>
      <c r="F59" s="40"/>
      <c r="G59" s="40"/>
      <c r="H59" s="41">
        <v>228738.13</v>
      </c>
      <c r="I59" s="41">
        <v>88738.13</v>
      </c>
      <c r="J59" s="42">
        <f t="shared" si="0"/>
        <v>38.79463821794818</v>
      </c>
    </row>
    <row r="60" spans="1:10" s="8" customFormat="1" ht="18.75">
      <c r="A60" s="43" t="s">
        <v>31</v>
      </c>
      <c r="B60" s="39" t="s">
        <v>40</v>
      </c>
      <c r="C60" s="39" t="s">
        <v>61</v>
      </c>
      <c r="D60" s="39" t="s">
        <v>63</v>
      </c>
      <c r="E60" s="39" t="s">
        <v>32</v>
      </c>
      <c r="F60" s="39" t="s">
        <v>117</v>
      </c>
      <c r="G60" s="39">
        <v>226</v>
      </c>
      <c r="H60" s="44">
        <v>228738.13</v>
      </c>
      <c r="I60" s="44">
        <v>88738.13</v>
      </c>
      <c r="J60" s="45">
        <f t="shared" si="0"/>
        <v>38.79463821794818</v>
      </c>
    </row>
    <row r="61" spans="1:10" ht="18.75">
      <c r="A61" s="58" t="s">
        <v>64</v>
      </c>
      <c r="B61" s="34" t="s">
        <v>40</v>
      </c>
      <c r="C61" s="34" t="s">
        <v>61</v>
      </c>
      <c r="D61" s="34" t="s">
        <v>65</v>
      </c>
      <c r="E61" s="35"/>
      <c r="F61" s="35"/>
      <c r="G61" s="35"/>
      <c r="H61" s="41">
        <f>H62</f>
        <v>31653.75</v>
      </c>
      <c r="I61" s="41">
        <v>21653.75</v>
      </c>
      <c r="J61" s="37">
        <f t="shared" si="0"/>
        <v>68.4081664889626</v>
      </c>
    </row>
    <row r="62" spans="1:10" s="8" customFormat="1" ht="18.75">
      <c r="A62" s="43" t="s">
        <v>31</v>
      </c>
      <c r="B62" s="39" t="s">
        <v>40</v>
      </c>
      <c r="C62" s="39" t="s">
        <v>61</v>
      </c>
      <c r="D62" s="39" t="s">
        <v>65</v>
      </c>
      <c r="E62" s="39" t="s">
        <v>32</v>
      </c>
      <c r="F62" s="39" t="s">
        <v>117</v>
      </c>
      <c r="G62" s="39">
        <v>226</v>
      </c>
      <c r="H62" s="44">
        <v>31653.75</v>
      </c>
      <c r="I62" s="44">
        <v>21653.75</v>
      </c>
      <c r="J62" s="45">
        <f t="shared" si="0"/>
        <v>68.4081664889626</v>
      </c>
    </row>
    <row r="63" spans="1:10" s="8" customFormat="1" ht="18.75" hidden="1">
      <c r="A63" s="43" t="s">
        <v>31</v>
      </c>
      <c r="B63" s="39" t="s">
        <v>40</v>
      </c>
      <c r="C63" s="39" t="s">
        <v>61</v>
      </c>
      <c r="D63" s="39" t="s">
        <v>65</v>
      </c>
      <c r="E63" s="39" t="s">
        <v>32</v>
      </c>
      <c r="F63" s="39" t="s">
        <v>119</v>
      </c>
      <c r="G63" s="39"/>
      <c r="H63" s="44">
        <v>0</v>
      </c>
      <c r="I63" s="44">
        <v>0</v>
      </c>
      <c r="J63" s="45" t="e">
        <f t="shared" si="0"/>
        <v>#DIV/0!</v>
      </c>
    </row>
    <row r="64" spans="1:10" ht="37.5">
      <c r="A64" s="58" t="s">
        <v>66</v>
      </c>
      <c r="B64" s="34" t="s">
        <v>40</v>
      </c>
      <c r="C64" s="34" t="s">
        <v>61</v>
      </c>
      <c r="D64" s="34" t="s">
        <v>67</v>
      </c>
      <c r="E64" s="35"/>
      <c r="F64" s="35"/>
      <c r="G64" s="35"/>
      <c r="H64" s="41">
        <v>30000</v>
      </c>
      <c r="I64" s="41">
        <v>26670.52</v>
      </c>
      <c r="J64" s="37">
        <f t="shared" si="0"/>
        <v>88.90173333333334</v>
      </c>
    </row>
    <row r="65" spans="1:10" s="8" customFormat="1" ht="18.75">
      <c r="A65" s="43" t="s">
        <v>31</v>
      </c>
      <c r="B65" s="39" t="s">
        <v>40</v>
      </c>
      <c r="C65" s="39" t="s">
        <v>61</v>
      </c>
      <c r="D65" s="39" t="s">
        <v>67</v>
      </c>
      <c r="E65" s="39" t="s">
        <v>32</v>
      </c>
      <c r="F65" s="39" t="s">
        <v>117</v>
      </c>
      <c r="G65" s="39">
        <v>226</v>
      </c>
      <c r="H65" s="44">
        <v>30000</v>
      </c>
      <c r="I65" s="44">
        <v>26670.52</v>
      </c>
      <c r="J65" s="45">
        <f t="shared" si="0"/>
        <v>88.90173333333334</v>
      </c>
    </row>
    <row r="66" spans="1:10" ht="45" customHeight="1">
      <c r="A66" s="22" t="s">
        <v>147</v>
      </c>
      <c r="B66" s="16" t="s">
        <v>40</v>
      </c>
      <c r="C66" s="16" t="s">
        <v>146</v>
      </c>
      <c r="D66" s="17"/>
      <c r="E66" s="17"/>
      <c r="F66" s="17"/>
      <c r="G66" s="17"/>
      <c r="H66" s="18">
        <f>H67+H70+H72+H74</f>
        <v>1219800</v>
      </c>
      <c r="I66" s="18">
        <f>I67+I70+I72</f>
        <v>313664.78</v>
      </c>
      <c r="J66" s="37">
        <f t="shared" si="0"/>
        <v>25.71444335136908</v>
      </c>
    </row>
    <row r="67" spans="1:10" ht="21" customHeight="1">
      <c r="A67" s="58" t="s">
        <v>10</v>
      </c>
      <c r="B67" s="34" t="s">
        <v>40</v>
      </c>
      <c r="C67" s="34" t="s">
        <v>11</v>
      </c>
      <c r="D67" s="35"/>
      <c r="E67" s="35"/>
      <c r="F67" s="35"/>
      <c r="G67" s="35"/>
      <c r="H67" s="51">
        <v>200000</v>
      </c>
      <c r="I67" s="51">
        <v>0</v>
      </c>
      <c r="J67" s="37">
        <f t="shared" si="0"/>
        <v>0</v>
      </c>
    </row>
    <row r="68" spans="1:10" ht="37.5">
      <c r="A68" s="33" t="s">
        <v>121</v>
      </c>
      <c r="B68" s="34" t="s">
        <v>40</v>
      </c>
      <c r="C68" s="34" t="s">
        <v>11</v>
      </c>
      <c r="D68" s="34" t="s">
        <v>122</v>
      </c>
      <c r="E68" s="35"/>
      <c r="F68" s="35"/>
      <c r="G68" s="35"/>
      <c r="H68" s="41">
        <v>200000</v>
      </c>
      <c r="I68" s="41">
        <v>0</v>
      </c>
      <c r="J68" s="37">
        <f t="shared" si="0"/>
        <v>0</v>
      </c>
    </row>
    <row r="69" spans="1:10" s="8" customFormat="1" ht="18.75">
      <c r="A69" s="43" t="s">
        <v>31</v>
      </c>
      <c r="B69" s="39" t="s">
        <v>40</v>
      </c>
      <c r="C69" s="39" t="s">
        <v>11</v>
      </c>
      <c r="D69" s="39" t="s">
        <v>122</v>
      </c>
      <c r="E69" s="39" t="s">
        <v>32</v>
      </c>
      <c r="F69" s="39" t="s">
        <v>123</v>
      </c>
      <c r="G69" s="39">
        <v>226</v>
      </c>
      <c r="H69" s="44">
        <v>200000</v>
      </c>
      <c r="I69" s="44">
        <v>0</v>
      </c>
      <c r="J69" s="45">
        <f t="shared" si="0"/>
        <v>0</v>
      </c>
    </row>
    <row r="70" spans="1:10" s="8" customFormat="1" ht="37.5">
      <c r="A70" s="46" t="s">
        <v>155</v>
      </c>
      <c r="B70" s="39"/>
      <c r="C70" s="49" t="s">
        <v>11</v>
      </c>
      <c r="D70" s="40" t="s">
        <v>157</v>
      </c>
      <c r="E70" s="39"/>
      <c r="F70" s="39"/>
      <c r="G70" s="39"/>
      <c r="H70" s="53">
        <f>H71</f>
        <v>249767.27</v>
      </c>
      <c r="I70" s="53">
        <f>I71</f>
        <v>52750</v>
      </c>
      <c r="J70" s="45">
        <f t="shared" si="0"/>
        <v>21.119660714552392</v>
      </c>
    </row>
    <row r="71" spans="1:10" s="8" customFormat="1" ht="18.75">
      <c r="A71" s="46" t="s">
        <v>154</v>
      </c>
      <c r="B71" s="39"/>
      <c r="C71" s="49" t="s">
        <v>11</v>
      </c>
      <c r="D71" s="40" t="s">
        <v>157</v>
      </c>
      <c r="E71" s="39">
        <v>244</v>
      </c>
      <c r="F71" s="39">
        <v>2300</v>
      </c>
      <c r="G71" s="39">
        <v>226</v>
      </c>
      <c r="H71" s="44">
        <v>249767.27</v>
      </c>
      <c r="I71" s="44">
        <v>52750</v>
      </c>
      <c r="J71" s="45">
        <f t="shared" si="0"/>
        <v>21.119660714552392</v>
      </c>
    </row>
    <row r="72" spans="1:10" s="8" customFormat="1" ht="37.5">
      <c r="A72" s="46" t="s">
        <v>156</v>
      </c>
      <c r="B72" s="39"/>
      <c r="C72" s="49" t="s">
        <v>11</v>
      </c>
      <c r="D72" s="40" t="s">
        <v>158</v>
      </c>
      <c r="E72" s="39"/>
      <c r="F72" s="39"/>
      <c r="G72" s="39"/>
      <c r="H72" s="53">
        <f>H73</f>
        <v>741532.73</v>
      </c>
      <c r="I72" s="53">
        <f>I73</f>
        <v>260914.78</v>
      </c>
      <c r="J72" s="93">
        <f t="shared" si="0"/>
        <v>35.1858750725676</v>
      </c>
    </row>
    <row r="73" spans="1:10" s="8" customFormat="1" ht="18.75">
      <c r="A73" s="46" t="s">
        <v>154</v>
      </c>
      <c r="B73" s="39"/>
      <c r="C73" s="49" t="s">
        <v>11</v>
      </c>
      <c r="D73" s="40" t="s">
        <v>158</v>
      </c>
      <c r="E73" s="39">
        <v>244</v>
      </c>
      <c r="F73" s="39">
        <v>2300</v>
      </c>
      <c r="G73" s="39">
        <v>226</v>
      </c>
      <c r="H73" s="44">
        <v>741532.73</v>
      </c>
      <c r="I73" s="44">
        <v>260914.78</v>
      </c>
      <c r="J73" s="45">
        <f t="shared" si="0"/>
        <v>35.1858750725676</v>
      </c>
    </row>
    <row r="74" spans="1:10" s="8" customFormat="1" ht="37.5">
      <c r="A74" s="90" t="s">
        <v>188</v>
      </c>
      <c r="B74" s="85"/>
      <c r="C74" s="86" t="s">
        <v>185</v>
      </c>
      <c r="D74" s="87" t="s">
        <v>186</v>
      </c>
      <c r="E74" s="85"/>
      <c r="F74" s="85"/>
      <c r="G74" s="85"/>
      <c r="H74" s="85">
        <v>28500</v>
      </c>
      <c r="I74" s="88">
        <v>0</v>
      </c>
      <c r="J74" s="89">
        <f t="shared" si="0"/>
        <v>0</v>
      </c>
    </row>
    <row r="75" spans="1:10" s="8" customFormat="1" ht="18.75" hidden="1">
      <c r="A75" s="46"/>
      <c r="B75" s="39"/>
      <c r="C75" s="49"/>
      <c r="D75" s="40"/>
      <c r="E75" s="39"/>
      <c r="F75" s="39"/>
      <c r="G75" s="39"/>
      <c r="H75" s="44"/>
      <c r="I75" s="44"/>
      <c r="J75" s="45" t="e">
        <f t="shared" si="0"/>
        <v>#DIV/0!</v>
      </c>
    </row>
    <row r="76" spans="1:10" s="8" customFormat="1" ht="37.5">
      <c r="A76" s="43" t="s">
        <v>189</v>
      </c>
      <c r="B76" s="39"/>
      <c r="C76" s="49" t="s">
        <v>185</v>
      </c>
      <c r="D76" s="40" t="s">
        <v>186</v>
      </c>
      <c r="E76" s="39">
        <v>244</v>
      </c>
      <c r="F76" s="39">
        <v>8624</v>
      </c>
      <c r="G76" s="39">
        <v>226</v>
      </c>
      <c r="H76" s="44">
        <v>28500</v>
      </c>
      <c r="I76" s="44"/>
      <c r="J76" s="45">
        <f t="shared" si="0"/>
        <v>0</v>
      </c>
    </row>
    <row r="77" spans="1:10" s="8" customFormat="1" ht="18.75">
      <c r="A77" s="43" t="s">
        <v>31</v>
      </c>
      <c r="B77" s="39"/>
      <c r="C77" s="49" t="s">
        <v>185</v>
      </c>
      <c r="D77" s="40" t="s">
        <v>186</v>
      </c>
      <c r="E77" s="39"/>
      <c r="F77" s="39"/>
      <c r="G77" s="39"/>
      <c r="H77" s="44">
        <v>28500</v>
      </c>
      <c r="I77" s="44"/>
      <c r="J77" s="45">
        <f t="shared" si="0"/>
        <v>0</v>
      </c>
    </row>
    <row r="78" spans="1:10" s="4" customFormat="1" ht="45" customHeight="1">
      <c r="A78" s="56" t="s">
        <v>148</v>
      </c>
      <c r="B78" s="10" t="s">
        <v>40</v>
      </c>
      <c r="C78" s="10" t="s">
        <v>149</v>
      </c>
      <c r="D78" s="11"/>
      <c r="E78" s="11"/>
      <c r="F78" s="11"/>
      <c r="G78" s="11"/>
      <c r="H78" s="12">
        <f>H79+H91</f>
        <v>3272686.32</v>
      </c>
      <c r="I78" s="12">
        <f>I79+I91</f>
        <v>1150481.99</v>
      </c>
      <c r="J78" s="21">
        <f t="shared" si="0"/>
        <v>35.15405625553506</v>
      </c>
    </row>
    <row r="79" spans="1:10" s="4" customFormat="1" ht="39.75" customHeight="1">
      <c r="A79" s="19" t="s">
        <v>12</v>
      </c>
      <c r="B79" s="19" t="s">
        <v>40</v>
      </c>
      <c r="C79" s="19" t="s">
        <v>13</v>
      </c>
      <c r="D79" s="20"/>
      <c r="E79" s="20"/>
      <c r="F79" s="20"/>
      <c r="G79" s="20"/>
      <c r="H79" s="91">
        <f>H80</f>
        <v>96187.51999999999</v>
      </c>
      <c r="I79" s="91">
        <f>I80</f>
        <v>96187.51999999999</v>
      </c>
      <c r="J79" s="21">
        <f t="shared" si="0"/>
        <v>99.99999999999999</v>
      </c>
    </row>
    <row r="80" spans="1:10" ht="37.5">
      <c r="A80" s="58" t="s">
        <v>124</v>
      </c>
      <c r="B80" s="34" t="s">
        <v>40</v>
      </c>
      <c r="C80" s="34" t="s">
        <v>13</v>
      </c>
      <c r="D80" s="34" t="s">
        <v>14</v>
      </c>
      <c r="E80" s="35"/>
      <c r="F80" s="35"/>
      <c r="G80" s="35"/>
      <c r="H80" s="41">
        <f>H82+H85+H87+H89</f>
        <v>96187.51999999999</v>
      </c>
      <c r="I80" s="41">
        <f>I82+I85+I87+I89</f>
        <v>96187.51999999999</v>
      </c>
      <c r="J80" s="37">
        <v>0</v>
      </c>
    </row>
    <row r="81" spans="1:10" ht="18.75">
      <c r="A81" s="33" t="s">
        <v>31</v>
      </c>
      <c r="B81" s="34" t="s">
        <v>40</v>
      </c>
      <c r="C81" s="34" t="s">
        <v>13</v>
      </c>
      <c r="D81" s="34" t="s">
        <v>14</v>
      </c>
      <c r="E81" s="34" t="s">
        <v>32</v>
      </c>
      <c r="F81" s="34" t="s">
        <v>117</v>
      </c>
      <c r="G81" s="34"/>
      <c r="H81" s="44">
        <v>0</v>
      </c>
      <c r="I81" s="44">
        <v>0</v>
      </c>
      <c r="J81" s="55">
        <v>0</v>
      </c>
    </row>
    <row r="82" spans="1:10" ht="35.25" customHeight="1">
      <c r="A82" s="58" t="s">
        <v>125</v>
      </c>
      <c r="B82" s="34" t="s">
        <v>40</v>
      </c>
      <c r="C82" s="34" t="s">
        <v>13</v>
      </c>
      <c r="D82" s="34" t="s">
        <v>126</v>
      </c>
      <c r="E82" s="35"/>
      <c r="F82" s="35"/>
      <c r="G82" s="35"/>
      <c r="H82" s="51">
        <f>H83</f>
        <v>60000</v>
      </c>
      <c r="I82" s="51">
        <f>I83</f>
        <v>60000</v>
      </c>
      <c r="J82" s="37">
        <f t="shared" si="0"/>
        <v>100</v>
      </c>
    </row>
    <row r="83" spans="1:10" s="8" customFormat="1" ht="18.75">
      <c r="A83" s="43" t="s">
        <v>31</v>
      </c>
      <c r="B83" s="39" t="s">
        <v>40</v>
      </c>
      <c r="C83" s="39" t="s">
        <v>13</v>
      </c>
      <c r="D83" s="39" t="s">
        <v>126</v>
      </c>
      <c r="E83" s="39" t="s">
        <v>32</v>
      </c>
      <c r="F83" s="39"/>
      <c r="G83" s="39"/>
      <c r="H83" s="44">
        <v>60000</v>
      </c>
      <c r="I83" s="44">
        <v>60000</v>
      </c>
      <c r="J83" s="45">
        <f t="shared" si="0"/>
        <v>100</v>
      </c>
    </row>
    <row r="84" spans="1:10" s="8" customFormat="1" ht="18.75">
      <c r="A84" s="46" t="s">
        <v>176</v>
      </c>
      <c r="B84" s="39" t="s">
        <v>40</v>
      </c>
      <c r="C84" s="39" t="s">
        <v>13</v>
      </c>
      <c r="D84" s="39" t="s">
        <v>126</v>
      </c>
      <c r="E84" s="39" t="s">
        <v>32</v>
      </c>
      <c r="F84" s="39" t="s">
        <v>123</v>
      </c>
      <c r="G84" s="39">
        <v>225</v>
      </c>
      <c r="H84" s="44">
        <v>60000</v>
      </c>
      <c r="I84" s="44">
        <v>60000</v>
      </c>
      <c r="J84" s="45">
        <f t="shared" si="0"/>
        <v>100</v>
      </c>
    </row>
    <row r="85" spans="1:10" ht="37.5" hidden="1">
      <c r="A85" s="58" t="s">
        <v>18</v>
      </c>
      <c r="B85" s="34" t="s">
        <v>40</v>
      </c>
      <c r="C85" s="34" t="s">
        <v>13</v>
      </c>
      <c r="D85" s="34" t="s">
        <v>127</v>
      </c>
      <c r="E85" s="35"/>
      <c r="F85" s="35"/>
      <c r="G85" s="35"/>
      <c r="H85" s="36">
        <v>0</v>
      </c>
      <c r="I85" s="36">
        <v>0</v>
      </c>
      <c r="J85" s="37" t="e">
        <f t="shared" si="0"/>
        <v>#DIV/0!</v>
      </c>
    </row>
    <row r="86" spans="1:10" ht="75" hidden="1">
      <c r="A86" s="33" t="s">
        <v>128</v>
      </c>
      <c r="B86" s="34" t="s">
        <v>40</v>
      </c>
      <c r="C86" s="34" t="s">
        <v>13</v>
      </c>
      <c r="D86" s="34" t="s">
        <v>127</v>
      </c>
      <c r="E86" s="34" t="s">
        <v>129</v>
      </c>
      <c r="F86" s="34" t="s">
        <v>123</v>
      </c>
      <c r="G86" s="34"/>
      <c r="H86" s="54">
        <v>0</v>
      </c>
      <c r="I86" s="54">
        <v>0</v>
      </c>
      <c r="J86" s="55" t="e">
        <f t="shared" si="0"/>
        <v>#DIV/0!</v>
      </c>
    </row>
    <row r="87" spans="1:10" ht="37.5" hidden="1">
      <c r="A87" s="58" t="s">
        <v>68</v>
      </c>
      <c r="B87" s="34" t="s">
        <v>40</v>
      </c>
      <c r="C87" s="34" t="s">
        <v>13</v>
      </c>
      <c r="D87" s="34" t="s">
        <v>17</v>
      </c>
      <c r="E87" s="35"/>
      <c r="F87" s="35"/>
      <c r="G87" s="35"/>
      <c r="H87" s="36">
        <v>0</v>
      </c>
      <c r="I87" s="36">
        <v>0</v>
      </c>
      <c r="J87" s="37" t="e">
        <f t="shared" si="0"/>
        <v>#DIV/0!</v>
      </c>
    </row>
    <row r="88" spans="1:10" ht="75" hidden="1">
      <c r="A88" s="33" t="s">
        <v>128</v>
      </c>
      <c r="B88" s="34" t="s">
        <v>40</v>
      </c>
      <c r="C88" s="34" t="s">
        <v>13</v>
      </c>
      <c r="D88" s="34" t="s">
        <v>17</v>
      </c>
      <c r="E88" s="34" t="s">
        <v>129</v>
      </c>
      <c r="F88" s="34" t="s">
        <v>123</v>
      </c>
      <c r="G88" s="34"/>
      <c r="H88" s="54">
        <v>0</v>
      </c>
      <c r="I88" s="54">
        <v>0</v>
      </c>
      <c r="J88" s="55" t="e">
        <f t="shared" si="0"/>
        <v>#DIV/0!</v>
      </c>
    </row>
    <row r="89" spans="1:10" ht="18.75">
      <c r="A89" s="58" t="s">
        <v>69</v>
      </c>
      <c r="B89" s="34" t="s">
        <v>40</v>
      </c>
      <c r="C89" s="34" t="s">
        <v>13</v>
      </c>
      <c r="D89" s="34" t="s">
        <v>70</v>
      </c>
      <c r="E89" s="35"/>
      <c r="F89" s="35"/>
      <c r="G89" s="35"/>
      <c r="H89" s="51">
        <f>H90</f>
        <v>36187.52</v>
      </c>
      <c r="I89" s="51">
        <f>I90</f>
        <v>36187.52</v>
      </c>
      <c r="J89" s="37">
        <f t="shared" si="0"/>
        <v>100</v>
      </c>
    </row>
    <row r="90" spans="1:10" s="8" customFormat="1" ht="94.5" customHeight="1">
      <c r="A90" s="43" t="s">
        <v>31</v>
      </c>
      <c r="B90" s="39" t="s">
        <v>40</v>
      </c>
      <c r="C90" s="39" t="s">
        <v>13</v>
      </c>
      <c r="D90" s="39" t="s">
        <v>70</v>
      </c>
      <c r="E90" s="39" t="s">
        <v>32</v>
      </c>
      <c r="F90" s="39" t="s">
        <v>118</v>
      </c>
      <c r="G90" s="39">
        <v>223</v>
      </c>
      <c r="H90" s="44">
        <v>36187.52</v>
      </c>
      <c r="I90" s="44">
        <v>36187.52</v>
      </c>
      <c r="J90" s="45">
        <f t="shared" si="0"/>
        <v>100</v>
      </c>
    </row>
    <row r="91" spans="1:10" s="5" customFormat="1" ht="33" customHeight="1">
      <c r="A91" s="59" t="s">
        <v>71</v>
      </c>
      <c r="B91" s="59" t="s">
        <v>40</v>
      </c>
      <c r="C91" s="59" t="s">
        <v>72</v>
      </c>
      <c r="D91" s="60"/>
      <c r="E91" s="60"/>
      <c r="F91" s="60"/>
      <c r="G91" s="60"/>
      <c r="H91" s="91">
        <f>H92+H94+H97+H102+H105+H107+H112+H114+H118+H120+H124+H127</f>
        <v>3176498.8</v>
      </c>
      <c r="I91" s="91">
        <f>I92+I94+I97+I102+I105+I107+I112+I114+I118+I120+I124+I127</f>
        <v>1054294.47</v>
      </c>
      <c r="J91" s="37">
        <f t="shared" si="0"/>
        <v>33.19045705290366</v>
      </c>
    </row>
    <row r="92" spans="1:10" ht="37.5">
      <c r="A92" s="58" t="s">
        <v>73</v>
      </c>
      <c r="B92" s="34" t="s">
        <v>40</v>
      </c>
      <c r="C92" s="34" t="s">
        <v>72</v>
      </c>
      <c r="D92" s="34" t="s">
        <v>74</v>
      </c>
      <c r="E92" s="35"/>
      <c r="F92" s="35"/>
      <c r="G92" s="35"/>
      <c r="H92" s="36">
        <f>H93</f>
        <v>350000</v>
      </c>
      <c r="I92" s="36">
        <f>I93</f>
        <v>293778.86</v>
      </c>
      <c r="J92" s="37">
        <f t="shared" si="0"/>
        <v>83.93681714285714</v>
      </c>
    </row>
    <row r="93" spans="1:10" ht="18.75">
      <c r="A93" s="33" t="s">
        <v>31</v>
      </c>
      <c r="B93" s="34" t="s">
        <v>40</v>
      </c>
      <c r="C93" s="34" t="s">
        <v>72</v>
      </c>
      <c r="D93" s="34" t="s">
        <v>74</v>
      </c>
      <c r="E93" s="34" t="s">
        <v>32</v>
      </c>
      <c r="F93" s="34" t="s">
        <v>118</v>
      </c>
      <c r="G93" s="34">
        <v>223</v>
      </c>
      <c r="H93" s="44">
        <v>350000</v>
      </c>
      <c r="I93" s="44">
        <v>293778.86</v>
      </c>
      <c r="J93" s="55">
        <f t="shared" si="0"/>
        <v>83.93681714285714</v>
      </c>
    </row>
    <row r="94" spans="1:10" ht="18.75">
      <c r="A94" s="58" t="s">
        <v>75</v>
      </c>
      <c r="B94" s="34" t="s">
        <v>40</v>
      </c>
      <c r="C94" s="34" t="s">
        <v>72</v>
      </c>
      <c r="D94" s="34" t="s">
        <v>76</v>
      </c>
      <c r="E94" s="35"/>
      <c r="F94" s="35"/>
      <c r="G94" s="35"/>
      <c r="H94" s="51">
        <v>140000</v>
      </c>
      <c r="I94" s="36">
        <v>50412.4</v>
      </c>
      <c r="J94" s="37">
        <f t="shared" si="0"/>
        <v>36.008857142857146</v>
      </c>
    </row>
    <row r="95" spans="1:10" ht="37.5">
      <c r="A95" s="61" t="s">
        <v>170</v>
      </c>
      <c r="B95" s="34"/>
      <c r="C95" s="62" t="s">
        <v>72</v>
      </c>
      <c r="D95" s="35" t="s">
        <v>76</v>
      </c>
      <c r="E95" s="35">
        <v>244</v>
      </c>
      <c r="F95" s="62" t="s">
        <v>117</v>
      </c>
      <c r="G95" s="35">
        <v>346</v>
      </c>
      <c r="H95" s="41">
        <v>17579</v>
      </c>
      <c r="I95" s="41">
        <v>17579</v>
      </c>
      <c r="J95" s="42"/>
    </row>
    <row r="96" spans="1:10" ht="18.75">
      <c r="A96" s="33" t="s">
        <v>31</v>
      </c>
      <c r="B96" s="34" t="s">
        <v>40</v>
      </c>
      <c r="C96" s="34" t="s">
        <v>72</v>
      </c>
      <c r="D96" s="34" t="s">
        <v>76</v>
      </c>
      <c r="E96" s="34" t="s">
        <v>32</v>
      </c>
      <c r="F96" s="34" t="s">
        <v>117</v>
      </c>
      <c r="G96" s="34">
        <v>226</v>
      </c>
      <c r="H96" s="44">
        <v>122421</v>
      </c>
      <c r="I96" s="44">
        <v>32833.4</v>
      </c>
      <c r="J96" s="55">
        <f t="shared" si="0"/>
        <v>26.82007171972129</v>
      </c>
    </row>
    <row r="97" spans="1:10" ht="37.5">
      <c r="A97" s="58" t="s">
        <v>77</v>
      </c>
      <c r="B97" s="34" t="s">
        <v>40</v>
      </c>
      <c r="C97" s="34" t="s">
        <v>72</v>
      </c>
      <c r="D97" s="34" t="s">
        <v>78</v>
      </c>
      <c r="E97" s="35"/>
      <c r="F97" s="35"/>
      <c r="G97" s="35"/>
      <c r="H97" s="36">
        <f>H98+H99+H100+H101</f>
        <v>588750.13</v>
      </c>
      <c r="I97" s="36">
        <f>I98+I99+I100+I101</f>
        <v>550267.73</v>
      </c>
      <c r="J97" s="37">
        <f t="shared" si="0"/>
        <v>93.46371269591057</v>
      </c>
    </row>
    <row r="98" spans="1:10" ht="18.75">
      <c r="A98" s="33" t="s">
        <v>31</v>
      </c>
      <c r="B98" s="34" t="s">
        <v>40</v>
      </c>
      <c r="C98" s="34" t="s">
        <v>72</v>
      </c>
      <c r="D98" s="34" t="s">
        <v>78</v>
      </c>
      <c r="E98" s="34" t="s">
        <v>32</v>
      </c>
      <c r="F98" s="34" t="s">
        <v>117</v>
      </c>
      <c r="G98" s="34">
        <v>226</v>
      </c>
      <c r="H98" s="44">
        <v>566338.13</v>
      </c>
      <c r="I98" s="44">
        <v>527855.73</v>
      </c>
      <c r="J98" s="55">
        <f t="shared" si="0"/>
        <v>93.20504872239486</v>
      </c>
    </row>
    <row r="99" spans="1:10" ht="18.75" hidden="1">
      <c r="A99" s="33" t="s">
        <v>31</v>
      </c>
      <c r="B99" s="34" t="s">
        <v>40</v>
      </c>
      <c r="C99" s="34" t="s">
        <v>72</v>
      </c>
      <c r="D99" s="34" t="s">
        <v>78</v>
      </c>
      <c r="E99" s="34" t="s">
        <v>32</v>
      </c>
      <c r="F99" s="34" t="s">
        <v>119</v>
      </c>
      <c r="G99" s="34"/>
      <c r="H99" s="44">
        <v>0</v>
      </c>
      <c r="I99" s="44">
        <v>0</v>
      </c>
      <c r="J99" s="55" t="e">
        <f aca="true" t="shared" si="2" ref="J99:J154">I99*100/H99</f>
        <v>#DIV/0!</v>
      </c>
    </row>
    <row r="100" spans="1:10" ht="18.75">
      <c r="A100" s="63" t="s">
        <v>176</v>
      </c>
      <c r="B100" s="34"/>
      <c r="C100" s="62" t="s">
        <v>72</v>
      </c>
      <c r="D100" s="35" t="s">
        <v>78</v>
      </c>
      <c r="E100" s="34">
        <v>244</v>
      </c>
      <c r="F100" s="62" t="s">
        <v>117</v>
      </c>
      <c r="G100" s="34">
        <v>225</v>
      </c>
      <c r="H100" s="44">
        <v>19800</v>
      </c>
      <c r="I100" s="44">
        <v>19800</v>
      </c>
      <c r="J100" s="55">
        <f t="shared" si="2"/>
        <v>100</v>
      </c>
    </row>
    <row r="101" spans="1:10" ht="18.75">
      <c r="A101" s="63" t="s">
        <v>170</v>
      </c>
      <c r="B101" s="34"/>
      <c r="C101" s="62" t="s">
        <v>72</v>
      </c>
      <c r="D101" s="35" t="s">
        <v>78</v>
      </c>
      <c r="E101" s="34">
        <v>244</v>
      </c>
      <c r="F101" s="62" t="s">
        <v>117</v>
      </c>
      <c r="G101" s="34">
        <v>346</v>
      </c>
      <c r="H101" s="44">
        <v>2612</v>
      </c>
      <c r="I101" s="44">
        <v>2612</v>
      </c>
      <c r="J101" s="55">
        <f t="shared" si="2"/>
        <v>100</v>
      </c>
    </row>
    <row r="102" spans="1:10" ht="18.75">
      <c r="A102" s="58" t="s">
        <v>79</v>
      </c>
      <c r="B102" s="34" t="s">
        <v>40</v>
      </c>
      <c r="C102" s="34" t="s">
        <v>72</v>
      </c>
      <c r="D102" s="34" t="s">
        <v>80</v>
      </c>
      <c r="E102" s="35"/>
      <c r="F102" s="35"/>
      <c r="G102" s="35"/>
      <c r="H102" s="36">
        <f>H103+H104</f>
        <v>39089</v>
      </c>
      <c r="I102" s="36">
        <f>I103+I104</f>
        <v>16600</v>
      </c>
      <c r="J102" s="37">
        <f t="shared" si="2"/>
        <v>42.46719025812889</v>
      </c>
    </row>
    <row r="103" spans="1:10" ht="18.75">
      <c r="A103" s="33" t="s">
        <v>31</v>
      </c>
      <c r="B103" s="34" t="s">
        <v>40</v>
      </c>
      <c r="C103" s="34" t="s">
        <v>72</v>
      </c>
      <c r="D103" s="34" t="s">
        <v>80</v>
      </c>
      <c r="E103" s="34" t="s">
        <v>32</v>
      </c>
      <c r="F103" s="34" t="s">
        <v>117</v>
      </c>
      <c r="G103" s="34">
        <v>226</v>
      </c>
      <c r="H103" s="44">
        <v>39089</v>
      </c>
      <c r="I103" s="44">
        <v>16600</v>
      </c>
      <c r="J103" s="55">
        <f t="shared" si="2"/>
        <v>42.46719025812889</v>
      </c>
    </row>
    <row r="104" spans="1:10" ht="18.75" hidden="1">
      <c r="A104" s="33" t="s">
        <v>31</v>
      </c>
      <c r="B104" s="34" t="s">
        <v>40</v>
      </c>
      <c r="C104" s="34" t="s">
        <v>72</v>
      </c>
      <c r="D104" s="34" t="s">
        <v>80</v>
      </c>
      <c r="E104" s="34" t="s">
        <v>32</v>
      </c>
      <c r="F104" s="34" t="s">
        <v>119</v>
      </c>
      <c r="G104" s="34"/>
      <c r="H104" s="54">
        <v>0</v>
      </c>
      <c r="I104" s="54">
        <v>0</v>
      </c>
      <c r="J104" s="55" t="e">
        <f t="shared" si="2"/>
        <v>#DIV/0!</v>
      </c>
    </row>
    <row r="105" spans="1:10" ht="18.75">
      <c r="A105" s="58" t="s">
        <v>81</v>
      </c>
      <c r="B105" s="34" t="s">
        <v>40</v>
      </c>
      <c r="C105" s="34" t="s">
        <v>72</v>
      </c>
      <c r="D105" s="34" t="s">
        <v>82</v>
      </c>
      <c r="E105" s="35"/>
      <c r="F105" s="35"/>
      <c r="G105" s="35"/>
      <c r="H105" s="36">
        <f>H106</f>
        <v>123709</v>
      </c>
      <c r="I105" s="36">
        <f>I106</f>
        <v>34600</v>
      </c>
      <c r="J105" s="37">
        <f t="shared" si="2"/>
        <v>27.96886241098061</v>
      </c>
    </row>
    <row r="106" spans="1:10" ht="18.75">
      <c r="A106" s="33" t="s">
        <v>31</v>
      </c>
      <c r="B106" s="34" t="s">
        <v>40</v>
      </c>
      <c r="C106" s="34" t="s">
        <v>72</v>
      </c>
      <c r="D106" s="34" t="s">
        <v>82</v>
      </c>
      <c r="E106" s="34" t="s">
        <v>32</v>
      </c>
      <c r="F106" s="34" t="s">
        <v>117</v>
      </c>
      <c r="G106" s="34">
        <v>226</v>
      </c>
      <c r="H106" s="44">
        <v>123709</v>
      </c>
      <c r="I106" s="44">
        <v>34600</v>
      </c>
      <c r="J106" s="55">
        <f t="shared" si="2"/>
        <v>27.96886241098061</v>
      </c>
    </row>
    <row r="107" spans="1:10" ht="18.75">
      <c r="A107" s="58" t="s">
        <v>130</v>
      </c>
      <c r="B107" s="34" t="s">
        <v>40</v>
      </c>
      <c r="C107" s="34" t="s">
        <v>72</v>
      </c>
      <c r="D107" s="34" t="s">
        <v>131</v>
      </c>
      <c r="E107" s="35"/>
      <c r="F107" s="35"/>
      <c r="G107" s="35"/>
      <c r="H107" s="36">
        <f>H108+H111+H109+H110</f>
        <v>300000</v>
      </c>
      <c r="I107" s="36">
        <f>I108+I111+I109+I110</f>
        <v>72635.48</v>
      </c>
      <c r="J107" s="37">
        <f t="shared" si="2"/>
        <v>24.211826666666667</v>
      </c>
    </row>
    <row r="108" spans="1:10" ht="18.75">
      <c r="A108" s="61" t="s">
        <v>154</v>
      </c>
      <c r="B108" s="34"/>
      <c r="C108" s="62" t="s">
        <v>72</v>
      </c>
      <c r="D108" s="35" t="s">
        <v>131</v>
      </c>
      <c r="E108" s="35">
        <v>244</v>
      </c>
      <c r="F108" s="62" t="s">
        <v>117</v>
      </c>
      <c r="G108" s="62" t="s">
        <v>166</v>
      </c>
      <c r="H108" s="41">
        <v>237380</v>
      </c>
      <c r="I108" s="41">
        <v>12515.48</v>
      </c>
      <c r="J108" s="37">
        <f t="shared" si="2"/>
        <v>5.272339708484287</v>
      </c>
    </row>
    <row r="109" spans="1:10" ht="18.75">
      <c r="A109" s="61" t="s">
        <v>169</v>
      </c>
      <c r="B109" s="34"/>
      <c r="C109" s="62" t="s">
        <v>72</v>
      </c>
      <c r="D109" s="35" t="s">
        <v>131</v>
      </c>
      <c r="E109" s="35">
        <v>244</v>
      </c>
      <c r="F109" s="62" t="s">
        <v>117</v>
      </c>
      <c r="G109" s="62" t="s">
        <v>178</v>
      </c>
      <c r="H109" s="41">
        <v>24220</v>
      </c>
      <c r="I109" s="41">
        <v>24220</v>
      </c>
      <c r="J109" s="37">
        <f t="shared" si="2"/>
        <v>100</v>
      </c>
    </row>
    <row r="110" spans="1:10" ht="37.5">
      <c r="A110" s="61" t="s">
        <v>170</v>
      </c>
      <c r="B110" s="34"/>
      <c r="C110" s="62" t="s">
        <v>72</v>
      </c>
      <c r="D110" s="35" t="s">
        <v>131</v>
      </c>
      <c r="E110" s="35">
        <v>244</v>
      </c>
      <c r="F110" s="62" t="s">
        <v>117</v>
      </c>
      <c r="G110" s="62" t="s">
        <v>179</v>
      </c>
      <c r="H110" s="41">
        <v>4500</v>
      </c>
      <c r="I110" s="41">
        <v>4500</v>
      </c>
      <c r="J110" s="37">
        <f t="shared" si="2"/>
        <v>100</v>
      </c>
    </row>
    <row r="111" spans="1:10" ht="18.75">
      <c r="A111" s="33" t="s">
        <v>31</v>
      </c>
      <c r="B111" s="34" t="s">
        <v>40</v>
      </c>
      <c r="C111" s="34" t="s">
        <v>72</v>
      </c>
      <c r="D111" s="34" t="s">
        <v>131</v>
      </c>
      <c r="E111" s="34" t="s">
        <v>32</v>
      </c>
      <c r="F111" s="34" t="s">
        <v>119</v>
      </c>
      <c r="G111" s="34">
        <v>310</v>
      </c>
      <c r="H111" s="44">
        <v>33900</v>
      </c>
      <c r="I111" s="44">
        <v>31400</v>
      </c>
      <c r="J111" s="55">
        <f t="shared" si="2"/>
        <v>92.62536873156343</v>
      </c>
    </row>
    <row r="112" spans="1:10" ht="18.75">
      <c r="A112" s="58" t="s">
        <v>83</v>
      </c>
      <c r="B112" s="34" t="s">
        <v>40</v>
      </c>
      <c r="C112" s="34" t="s">
        <v>72</v>
      </c>
      <c r="D112" s="34" t="s">
        <v>84</v>
      </c>
      <c r="E112" s="35"/>
      <c r="F112" s="35"/>
      <c r="G112" s="35"/>
      <c r="H112" s="36">
        <f>H113</f>
        <v>74788.87</v>
      </c>
      <c r="I112" s="36">
        <f>I113</f>
        <v>36000</v>
      </c>
      <c r="J112" s="37">
        <f t="shared" si="2"/>
        <v>48.13550465463645</v>
      </c>
    </row>
    <row r="113" spans="1:10" ht="18.75">
      <c r="A113" s="33" t="s">
        <v>31</v>
      </c>
      <c r="B113" s="34" t="s">
        <v>40</v>
      </c>
      <c r="C113" s="34" t="s">
        <v>72</v>
      </c>
      <c r="D113" s="34" t="s">
        <v>84</v>
      </c>
      <c r="E113" s="34" t="s">
        <v>32</v>
      </c>
      <c r="F113" s="34" t="s">
        <v>117</v>
      </c>
      <c r="G113" s="34">
        <v>226</v>
      </c>
      <c r="H113" s="44">
        <v>74788.87</v>
      </c>
      <c r="I113" s="44">
        <v>36000</v>
      </c>
      <c r="J113" s="55">
        <f t="shared" si="2"/>
        <v>48.13550465463645</v>
      </c>
    </row>
    <row r="114" spans="1:10" ht="18.75">
      <c r="A114" s="58" t="s">
        <v>85</v>
      </c>
      <c r="B114" s="34" t="s">
        <v>40</v>
      </c>
      <c r="C114" s="34" t="s">
        <v>72</v>
      </c>
      <c r="D114" s="34" t="s">
        <v>86</v>
      </c>
      <c r="E114" s="35"/>
      <c r="F114" s="35"/>
      <c r="G114" s="35"/>
      <c r="H114" s="36">
        <f>H115</f>
        <v>164727.8</v>
      </c>
      <c r="I114" s="36">
        <f>I115</f>
        <v>0</v>
      </c>
      <c r="J114" s="37">
        <f t="shared" si="2"/>
        <v>0</v>
      </c>
    </row>
    <row r="115" spans="1:10" ht="18.75">
      <c r="A115" s="33" t="s">
        <v>31</v>
      </c>
      <c r="B115" s="34" t="s">
        <v>40</v>
      </c>
      <c r="C115" s="34" t="s">
        <v>72</v>
      </c>
      <c r="D115" s="34" t="s">
        <v>86</v>
      </c>
      <c r="E115" s="34" t="s">
        <v>32</v>
      </c>
      <c r="F115" s="34" t="s">
        <v>117</v>
      </c>
      <c r="G115" s="34">
        <v>226</v>
      </c>
      <c r="H115" s="44">
        <v>164727.8</v>
      </c>
      <c r="I115" s="54">
        <v>0</v>
      </c>
      <c r="J115" s="55">
        <f t="shared" si="2"/>
        <v>0</v>
      </c>
    </row>
    <row r="116" spans="1:10" ht="8.25" customHeight="1" hidden="1">
      <c r="A116" s="58" t="s">
        <v>132</v>
      </c>
      <c r="B116" s="34" t="s">
        <v>40</v>
      </c>
      <c r="C116" s="34" t="s">
        <v>72</v>
      </c>
      <c r="D116" s="34" t="s">
        <v>133</v>
      </c>
      <c r="E116" s="35"/>
      <c r="F116" s="35"/>
      <c r="G116" s="35"/>
      <c r="H116" s="36">
        <f>H117</f>
        <v>0</v>
      </c>
      <c r="I116" s="36">
        <v>0</v>
      </c>
      <c r="J116" s="37" t="e">
        <f t="shared" si="2"/>
        <v>#DIV/0!</v>
      </c>
    </row>
    <row r="117" spans="1:10" ht="18.75" hidden="1">
      <c r="A117" s="33" t="s">
        <v>31</v>
      </c>
      <c r="B117" s="34" t="s">
        <v>40</v>
      </c>
      <c r="C117" s="34" t="s">
        <v>72</v>
      </c>
      <c r="D117" s="34" t="s">
        <v>133</v>
      </c>
      <c r="E117" s="34" t="s">
        <v>32</v>
      </c>
      <c r="F117" s="34" t="s">
        <v>119</v>
      </c>
      <c r="G117" s="34"/>
      <c r="H117" s="54">
        <v>0</v>
      </c>
      <c r="I117" s="54">
        <v>0</v>
      </c>
      <c r="J117" s="55" t="e">
        <f t="shared" si="2"/>
        <v>#DIV/0!</v>
      </c>
    </row>
    <row r="118" spans="1:10" ht="56.25">
      <c r="A118" s="38" t="s">
        <v>134</v>
      </c>
      <c r="B118" s="39" t="s">
        <v>40</v>
      </c>
      <c r="C118" s="39" t="s">
        <v>72</v>
      </c>
      <c r="D118" s="39" t="s">
        <v>135</v>
      </c>
      <c r="E118" s="40"/>
      <c r="F118" s="40"/>
      <c r="G118" s="40"/>
      <c r="H118" s="109">
        <f>H119</f>
        <v>700000</v>
      </c>
      <c r="I118" s="41">
        <f>I119</f>
        <v>0</v>
      </c>
      <c r="J118" s="42">
        <f t="shared" si="2"/>
        <v>0</v>
      </c>
    </row>
    <row r="119" spans="1:10" ht="37.5">
      <c r="A119" s="33" t="s">
        <v>31</v>
      </c>
      <c r="B119" s="34" t="s">
        <v>40</v>
      </c>
      <c r="C119" s="34" t="s">
        <v>72</v>
      </c>
      <c r="D119" s="34" t="s">
        <v>135</v>
      </c>
      <c r="E119" s="34" t="s">
        <v>32</v>
      </c>
      <c r="F119" s="34" t="s">
        <v>136</v>
      </c>
      <c r="G119" s="34"/>
      <c r="H119" s="44">
        <v>700000</v>
      </c>
      <c r="I119" s="54">
        <v>0</v>
      </c>
      <c r="J119" s="55">
        <f t="shared" si="2"/>
        <v>0</v>
      </c>
    </row>
    <row r="120" spans="1:10" ht="93.75">
      <c r="A120" s="38" t="s">
        <v>137</v>
      </c>
      <c r="B120" s="39" t="s">
        <v>40</v>
      </c>
      <c r="C120" s="39" t="s">
        <v>72</v>
      </c>
      <c r="D120" s="39" t="s">
        <v>138</v>
      </c>
      <c r="E120" s="40"/>
      <c r="F120" s="40"/>
      <c r="G120" s="40"/>
      <c r="H120" s="109">
        <f>H121+H122+H123</f>
        <v>70000</v>
      </c>
      <c r="I120" s="41">
        <f>I121+I122+I123</f>
        <v>0</v>
      </c>
      <c r="J120" s="42">
        <f t="shared" si="2"/>
        <v>0</v>
      </c>
    </row>
    <row r="121" spans="1:10" ht="18.75">
      <c r="A121" s="33" t="s">
        <v>31</v>
      </c>
      <c r="B121" s="34" t="s">
        <v>40</v>
      </c>
      <c r="C121" s="34" t="s">
        <v>72</v>
      </c>
      <c r="D121" s="34" t="s">
        <v>138</v>
      </c>
      <c r="E121" s="34" t="s">
        <v>32</v>
      </c>
      <c r="F121" s="34">
        <v>2300</v>
      </c>
      <c r="G121" s="34"/>
      <c r="H121" s="44">
        <v>70000</v>
      </c>
      <c r="I121" s="54">
        <v>0</v>
      </c>
      <c r="J121" s="55">
        <f t="shared" si="2"/>
        <v>0</v>
      </c>
    </row>
    <row r="122" spans="1:10" ht="18.75" hidden="1">
      <c r="A122" s="33" t="s">
        <v>31</v>
      </c>
      <c r="B122" s="34" t="s">
        <v>40</v>
      </c>
      <c r="C122" s="34" t="s">
        <v>72</v>
      </c>
      <c r="D122" s="34" t="s">
        <v>138</v>
      </c>
      <c r="E122" s="34" t="s">
        <v>32</v>
      </c>
      <c r="F122" s="34" t="s">
        <v>139</v>
      </c>
      <c r="G122" s="34"/>
      <c r="H122" s="54">
        <v>0</v>
      </c>
      <c r="I122" s="54">
        <v>0</v>
      </c>
      <c r="J122" s="55" t="e">
        <f t="shared" si="2"/>
        <v>#DIV/0!</v>
      </c>
    </row>
    <row r="123" spans="1:10" ht="12.75" customHeight="1" hidden="1">
      <c r="A123" s="33" t="s">
        <v>31</v>
      </c>
      <c r="B123" s="34" t="s">
        <v>40</v>
      </c>
      <c r="C123" s="34" t="s">
        <v>72</v>
      </c>
      <c r="D123" s="34" t="s">
        <v>138</v>
      </c>
      <c r="E123" s="34" t="s">
        <v>32</v>
      </c>
      <c r="F123" s="34" t="s">
        <v>140</v>
      </c>
      <c r="G123" s="34"/>
      <c r="H123" s="54">
        <v>0</v>
      </c>
      <c r="I123" s="54">
        <v>0</v>
      </c>
      <c r="J123" s="55" t="e">
        <f t="shared" si="2"/>
        <v>#DIV/0!</v>
      </c>
    </row>
    <row r="124" spans="1:10" ht="56.25" customHeight="1">
      <c r="A124" s="110" t="s">
        <v>159</v>
      </c>
      <c r="B124" s="39"/>
      <c r="C124" s="49" t="s">
        <v>72</v>
      </c>
      <c r="D124" s="40" t="s">
        <v>138</v>
      </c>
      <c r="E124" s="39"/>
      <c r="F124" s="40"/>
      <c r="G124" s="40"/>
      <c r="H124" s="111">
        <f>H125+H126</f>
        <v>104644</v>
      </c>
      <c r="I124" s="44">
        <f>I125+I126</f>
        <v>0</v>
      </c>
      <c r="J124" s="45">
        <f t="shared" si="2"/>
        <v>0</v>
      </c>
    </row>
    <row r="125" spans="1:10" ht="56.25" customHeight="1">
      <c r="A125" s="63" t="s">
        <v>154</v>
      </c>
      <c r="B125" s="34"/>
      <c r="C125" s="62" t="s">
        <v>72</v>
      </c>
      <c r="D125" s="35" t="s">
        <v>138</v>
      </c>
      <c r="E125" s="34">
        <v>244</v>
      </c>
      <c r="F125" s="62" t="s">
        <v>117</v>
      </c>
      <c r="G125" s="62"/>
      <c r="H125" s="44">
        <v>60911</v>
      </c>
      <c r="I125" s="54">
        <v>0</v>
      </c>
      <c r="J125" s="55">
        <f t="shared" si="2"/>
        <v>0</v>
      </c>
    </row>
    <row r="126" spans="1:10" ht="56.25" customHeight="1">
      <c r="A126" s="63" t="s">
        <v>154</v>
      </c>
      <c r="B126" s="34"/>
      <c r="C126" s="62" t="s">
        <v>72</v>
      </c>
      <c r="D126" s="35" t="s">
        <v>138</v>
      </c>
      <c r="E126" s="34">
        <v>244</v>
      </c>
      <c r="F126" s="62" t="s">
        <v>145</v>
      </c>
      <c r="G126" s="62"/>
      <c r="H126" s="44">
        <v>43733</v>
      </c>
      <c r="I126" s="54">
        <v>0</v>
      </c>
      <c r="J126" s="55">
        <f t="shared" si="2"/>
        <v>0</v>
      </c>
    </row>
    <row r="127" spans="1:10" s="8" customFormat="1" ht="56.25" customHeight="1">
      <c r="A127" s="110" t="s">
        <v>190</v>
      </c>
      <c r="B127" s="39"/>
      <c r="C127" s="49" t="s">
        <v>72</v>
      </c>
      <c r="D127" s="40" t="s">
        <v>187</v>
      </c>
      <c r="E127" s="39"/>
      <c r="F127" s="49"/>
      <c r="G127" s="49"/>
      <c r="H127" s="111">
        <v>520790</v>
      </c>
      <c r="I127" s="44"/>
      <c r="J127" s="45">
        <f t="shared" si="2"/>
        <v>0</v>
      </c>
    </row>
    <row r="128" spans="1:10" s="8" customFormat="1" ht="56.25" customHeight="1">
      <c r="A128" s="46" t="s">
        <v>191</v>
      </c>
      <c r="B128" s="39"/>
      <c r="C128" s="49" t="s">
        <v>72</v>
      </c>
      <c r="D128" s="40" t="s">
        <v>187</v>
      </c>
      <c r="E128" s="39">
        <v>244</v>
      </c>
      <c r="F128" s="49" t="s">
        <v>192</v>
      </c>
      <c r="G128" s="49" t="s">
        <v>166</v>
      </c>
      <c r="H128" s="44">
        <v>520790</v>
      </c>
      <c r="I128" s="44"/>
      <c r="J128" s="45">
        <f t="shared" si="2"/>
        <v>0</v>
      </c>
    </row>
    <row r="129" spans="1:10" ht="37.5">
      <c r="A129" s="64" t="s">
        <v>87</v>
      </c>
      <c r="B129" s="64" t="s">
        <v>40</v>
      </c>
      <c r="C129" s="64" t="s">
        <v>88</v>
      </c>
      <c r="D129" s="65"/>
      <c r="E129" s="65"/>
      <c r="F129" s="65"/>
      <c r="G129" s="65"/>
      <c r="H129" s="66">
        <v>25000</v>
      </c>
      <c r="I129" s="66">
        <v>0</v>
      </c>
      <c r="J129" s="45">
        <f t="shared" si="2"/>
        <v>0</v>
      </c>
    </row>
    <row r="130" spans="1:10" ht="37.5">
      <c r="A130" s="58" t="s">
        <v>89</v>
      </c>
      <c r="B130" s="34" t="s">
        <v>40</v>
      </c>
      <c r="C130" s="34" t="s">
        <v>88</v>
      </c>
      <c r="D130" s="34" t="s">
        <v>90</v>
      </c>
      <c r="E130" s="35"/>
      <c r="F130" s="35"/>
      <c r="G130" s="35"/>
      <c r="H130" s="36">
        <v>25000</v>
      </c>
      <c r="I130" s="36">
        <v>0</v>
      </c>
      <c r="J130" s="37">
        <f t="shared" si="2"/>
        <v>0</v>
      </c>
    </row>
    <row r="131" spans="1:10" s="8" customFormat="1" ht="75.75" customHeight="1">
      <c r="A131" s="43" t="s">
        <v>31</v>
      </c>
      <c r="B131" s="39" t="s">
        <v>40</v>
      </c>
      <c r="C131" s="39" t="s">
        <v>88</v>
      </c>
      <c r="D131" s="39" t="s">
        <v>90</v>
      </c>
      <c r="E131" s="39" t="s">
        <v>32</v>
      </c>
      <c r="F131" s="39" t="s">
        <v>117</v>
      </c>
      <c r="G131" s="39"/>
      <c r="H131" s="44">
        <v>25000</v>
      </c>
      <c r="I131" s="44">
        <v>0</v>
      </c>
      <c r="J131" s="45">
        <f t="shared" si="2"/>
        <v>0</v>
      </c>
    </row>
    <row r="132" spans="1:10" ht="37.5">
      <c r="A132" s="30" t="s">
        <v>91</v>
      </c>
      <c r="B132" s="30" t="s">
        <v>40</v>
      </c>
      <c r="C132" s="30" t="s">
        <v>92</v>
      </c>
      <c r="D132" s="29"/>
      <c r="E132" s="29"/>
      <c r="F132" s="29"/>
      <c r="G132" s="29"/>
      <c r="H132" s="32">
        <f>H133+H135+H138</f>
        <v>125632</v>
      </c>
      <c r="I132" s="32">
        <f>I133+I135+I138</f>
        <v>73224</v>
      </c>
      <c r="J132" s="42">
        <f t="shared" si="2"/>
        <v>58.28451349974529</v>
      </c>
    </row>
    <row r="133" spans="1:10" ht="37.5">
      <c r="A133" s="58" t="s">
        <v>93</v>
      </c>
      <c r="B133" s="34" t="s">
        <v>40</v>
      </c>
      <c r="C133" s="34" t="s">
        <v>92</v>
      </c>
      <c r="D133" s="34" t="s">
        <v>94</v>
      </c>
      <c r="E133" s="35"/>
      <c r="F133" s="35"/>
      <c r="G133" s="35"/>
      <c r="H133" s="36">
        <f>H134</f>
        <v>28000</v>
      </c>
      <c r="I133" s="36">
        <f>I134</f>
        <v>0</v>
      </c>
      <c r="J133" s="42">
        <f t="shared" si="2"/>
        <v>0</v>
      </c>
    </row>
    <row r="134" spans="1:10" s="8" customFormat="1" ht="18.75">
      <c r="A134" s="43" t="s">
        <v>95</v>
      </c>
      <c r="B134" s="39" t="s">
        <v>40</v>
      </c>
      <c r="C134" s="39" t="s">
        <v>92</v>
      </c>
      <c r="D134" s="39" t="s">
        <v>94</v>
      </c>
      <c r="E134" s="39" t="s">
        <v>96</v>
      </c>
      <c r="F134" s="39" t="s">
        <v>117</v>
      </c>
      <c r="G134" s="39">
        <v>262</v>
      </c>
      <c r="H134" s="44">
        <v>28000</v>
      </c>
      <c r="I134" s="44">
        <v>0</v>
      </c>
      <c r="J134" s="42">
        <f t="shared" si="2"/>
        <v>0</v>
      </c>
    </row>
    <row r="135" spans="1:10" s="8" customFormat="1" ht="18.75">
      <c r="A135" s="38" t="s">
        <v>97</v>
      </c>
      <c r="B135" s="39" t="s">
        <v>40</v>
      </c>
      <c r="C135" s="39" t="s">
        <v>92</v>
      </c>
      <c r="D135" s="39" t="s">
        <v>98</v>
      </c>
      <c r="E135" s="40"/>
      <c r="F135" s="40"/>
      <c r="G135" s="40"/>
      <c r="H135" s="41">
        <f>H136</f>
        <v>97632</v>
      </c>
      <c r="I135" s="41">
        <f>I136</f>
        <v>73224</v>
      </c>
      <c r="J135" s="42">
        <f t="shared" si="2"/>
        <v>75</v>
      </c>
    </row>
    <row r="136" spans="1:10" s="8" customFormat="1" ht="18.75">
      <c r="A136" s="43" t="s">
        <v>141</v>
      </c>
      <c r="B136" s="39" t="s">
        <v>40</v>
      </c>
      <c r="C136" s="39" t="s">
        <v>92</v>
      </c>
      <c r="D136" s="39" t="s">
        <v>98</v>
      </c>
      <c r="E136" s="39" t="s">
        <v>142</v>
      </c>
      <c r="F136" s="39" t="s">
        <v>117</v>
      </c>
      <c r="G136" s="39">
        <v>264</v>
      </c>
      <c r="H136" s="44">
        <v>97632</v>
      </c>
      <c r="I136" s="44">
        <v>73224</v>
      </c>
      <c r="J136" s="45">
        <f t="shared" si="2"/>
        <v>75</v>
      </c>
    </row>
    <row r="137" spans="1:10" ht="37.5" hidden="1">
      <c r="A137" s="33" t="s">
        <v>99</v>
      </c>
      <c r="B137" s="34" t="s">
        <v>40</v>
      </c>
      <c r="C137" s="34" t="s">
        <v>92</v>
      </c>
      <c r="D137" s="34" t="s">
        <v>98</v>
      </c>
      <c r="E137" s="34" t="s">
        <v>100</v>
      </c>
      <c r="F137" s="34" t="s">
        <v>117</v>
      </c>
      <c r="G137" s="34"/>
      <c r="H137" s="54">
        <v>0</v>
      </c>
      <c r="I137" s="54">
        <v>0</v>
      </c>
      <c r="J137" s="45" t="e">
        <f t="shared" si="2"/>
        <v>#DIV/0!</v>
      </c>
    </row>
    <row r="138" spans="1:10" ht="41.25" customHeight="1" hidden="1">
      <c r="A138" s="58" t="s">
        <v>19</v>
      </c>
      <c r="B138" s="34" t="s">
        <v>40</v>
      </c>
      <c r="C138" s="35"/>
      <c r="D138" s="35"/>
      <c r="E138" s="35"/>
      <c r="F138" s="35"/>
      <c r="G138" s="35"/>
      <c r="H138" s="41">
        <v>0</v>
      </c>
      <c r="I138" s="41">
        <v>0</v>
      </c>
      <c r="J138" s="45" t="e">
        <f t="shared" si="2"/>
        <v>#DIV/0!</v>
      </c>
    </row>
    <row r="139" spans="1:10" ht="41.25" customHeight="1">
      <c r="A139" s="22" t="s">
        <v>164</v>
      </c>
      <c r="B139" s="67"/>
      <c r="C139" s="68">
        <v>1403</v>
      </c>
      <c r="D139" s="68"/>
      <c r="E139" s="68"/>
      <c r="F139" s="68"/>
      <c r="G139" s="68"/>
      <c r="H139" s="69">
        <f>H140</f>
        <v>2300000</v>
      </c>
      <c r="I139" s="69">
        <f>I140</f>
        <v>0</v>
      </c>
      <c r="J139" s="45">
        <f t="shared" si="2"/>
        <v>0</v>
      </c>
    </row>
    <row r="140" spans="1:10" ht="41.25" customHeight="1">
      <c r="A140" s="61" t="s">
        <v>160</v>
      </c>
      <c r="B140" s="34"/>
      <c r="C140" s="35">
        <v>1403</v>
      </c>
      <c r="D140" s="35" t="s">
        <v>163</v>
      </c>
      <c r="E140" s="35"/>
      <c r="F140" s="35"/>
      <c r="G140" s="35"/>
      <c r="H140" s="36">
        <f>H141</f>
        <v>2300000</v>
      </c>
      <c r="I140" s="36">
        <f>I141</f>
        <v>0</v>
      </c>
      <c r="J140" s="45">
        <f t="shared" si="2"/>
        <v>0</v>
      </c>
    </row>
    <row r="141" spans="1:10" ht="41.25" customHeight="1">
      <c r="A141" s="63" t="s">
        <v>161</v>
      </c>
      <c r="B141" s="34"/>
      <c r="C141" s="35">
        <v>1403</v>
      </c>
      <c r="D141" s="35" t="s">
        <v>163</v>
      </c>
      <c r="E141" s="35">
        <v>540</v>
      </c>
      <c r="F141" s="35"/>
      <c r="G141" s="35"/>
      <c r="H141" s="41">
        <v>2300000</v>
      </c>
      <c r="I141" s="41"/>
      <c r="J141" s="45">
        <f t="shared" si="2"/>
        <v>0</v>
      </c>
    </row>
    <row r="142" spans="1:10" ht="101.25" customHeight="1">
      <c r="A142" s="63" t="s">
        <v>162</v>
      </c>
      <c r="B142" s="34"/>
      <c r="C142" s="35">
        <v>1403</v>
      </c>
      <c r="D142" s="35" t="s">
        <v>163</v>
      </c>
      <c r="E142" s="35">
        <v>540</v>
      </c>
      <c r="F142" s="62" t="s">
        <v>117</v>
      </c>
      <c r="G142" s="62" t="s">
        <v>167</v>
      </c>
      <c r="H142" s="41">
        <v>2300000</v>
      </c>
      <c r="I142" s="41"/>
      <c r="J142" s="45">
        <f t="shared" si="2"/>
        <v>0</v>
      </c>
    </row>
    <row r="143" spans="1:10" ht="41.25" customHeight="1">
      <c r="A143" s="70" t="s">
        <v>19</v>
      </c>
      <c r="B143" s="67"/>
      <c r="C143" s="68"/>
      <c r="D143" s="68"/>
      <c r="E143" s="68"/>
      <c r="F143" s="71"/>
      <c r="G143" s="71"/>
      <c r="H143" s="69">
        <f>H144+H147</f>
        <v>105000</v>
      </c>
      <c r="I143" s="69">
        <f>I144+I147</f>
        <v>74197</v>
      </c>
      <c r="J143" s="25">
        <f t="shared" si="2"/>
        <v>70.66380952380952</v>
      </c>
    </row>
    <row r="144" spans="1:10" ht="38.25" customHeight="1">
      <c r="A144" s="23" t="s">
        <v>91</v>
      </c>
      <c r="B144" s="23" t="s">
        <v>40</v>
      </c>
      <c r="C144" s="23" t="s">
        <v>92</v>
      </c>
      <c r="D144" s="24"/>
      <c r="E144" s="24"/>
      <c r="F144" s="24"/>
      <c r="G144" s="24"/>
      <c r="H144" s="25">
        <f>H145</f>
        <v>100000</v>
      </c>
      <c r="I144" s="25">
        <f>I145</f>
        <v>70772</v>
      </c>
      <c r="J144" s="25">
        <f t="shared" si="2"/>
        <v>70.772</v>
      </c>
    </row>
    <row r="145" spans="1:10" ht="37.5">
      <c r="A145" s="58" t="s">
        <v>101</v>
      </c>
      <c r="B145" s="34" t="s">
        <v>40</v>
      </c>
      <c r="C145" s="34" t="s">
        <v>92</v>
      </c>
      <c r="D145" s="34" t="s">
        <v>102</v>
      </c>
      <c r="E145" s="35"/>
      <c r="F145" s="35"/>
      <c r="G145" s="35"/>
      <c r="H145" s="36">
        <f>H146</f>
        <v>100000</v>
      </c>
      <c r="I145" s="36">
        <f>I146</f>
        <v>70772</v>
      </c>
      <c r="J145" s="37">
        <f t="shared" si="2"/>
        <v>70.772</v>
      </c>
    </row>
    <row r="146" spans="1:10" s="8" customFormat="1" ht="18.75">
      <c r="A146" s="43" t="s">
        <v>15</v>
      </c>
      <c r="B146" s="39" t="s">
        <v>40</v>
      </c>
      <c r="C146" s="39" t="s">
        <v>92</v>
      </c>
      <c r="D146" s="39" t="s">
        <v>102</v>
      </c>
      <c r="E146" s="39" t="s">
        <v>16</v>
      </c>
      <c r="F146" s="39" t="s">
        <v>117</v>
      </c>
      <c r="G146" s="39">
        <v>251</v>
      </c>
      <c r="H146" s="44">
        <v>100000</v>
      </c>
      <c r="I146" s="44">
        <v>70772</v>
      </c>
      <c r="J146" s="45">
        <f t="shared" si="2"/>
        <v>70.772</v>
      </c>
    </row>
    <row r="147" spans="1:10" ht="37.5">
      <c r="A147" s="23" t="s">
        <v>103</v>
      </c>
      <c r="B147" s="23" t="s">
        <v>40</v>
      </c>
      <c r="C147" s="23" t="s">
        <v>104</v>
      </c>
      <c r="D147" s="24"/>
      <c r="E147" s="24"/>
      <c r="F147" s="24"/>
      <c r="G147" s="24"/>
      <c r="H147" s="25">
        <f>H148</f>
        <v>5000</v>
      </c>
      <c r="I147" s="25">
        <f>I148</f>
        <v>3425</v>
      </c>
      <c r="J147" s="25">
        <f t="shared" si="2"/>
        <v>68.5</v>
      </c>
    </row>
    <row r="148" spans="1:10" ht="37.5">
      <c r="A148" s="33" t="s">
        <v>105</v>
      </c>
      <c r="B148" s="34" t="s">
        <v>40</v>
      </c>
      <c r="C148" s="34" t="s">
        <v>104</v>
      </c>
      <c r="D148" s="34" t="s">
        <v>106</v>
      </c>
      <c r="E148" s="35"/>
      <c r="F148" s="35"/>
      <c r="G148" s="35"/>
      <c r="H148" s="36">
        <f>H149</f>
        <v>5000</v>
      </c>
      <c r="I148" s="36">
        <f>I149</f>
        <v>3425</v>
      </c>
      <c r="J148" s="37">
        <f t="shared" si="2"/>
        <v>68.5</v>
      </c>
    </row>
    <row r="149" spans="1:10" s="8" customFormat="1" ht="18.75">
      <c r="A149" s="43" t="s">
        <v>15</v>
      </c>
      <c r="B149" s="39" t="s">
        <v>40</v>
      </c>
      <c r="C149" s="39" t="s">
        <v>104</v>
      </c>
      <c r="D149" s="39" t="s">
        <v>106</v>
      </c>
      <c r="E149" s="39" t="s">
        <v>16</v>
      </c>
      <c r="F149" s="39" t="s">
        <v>117</v>
      </c>
      <c r="G149" s="39">
        <v>251</v>
      </c>
      <c r="H149" s="44">
        <v>5000</v>
      </c>
      <c r="I149" s="44">
        <v>3425</v>
      </c>
      <c r="J149" s="45">
        <f t="shared" si="2"/>
        <v>68.5</v>
      </c>
    </row>
    <row r="150" spans="1:10" ht="56.25">
      <c r="A150" s="64" t="s">
        <v>107</v>
      </c>
      <c r="B150" s="72" t="s">
        <v>40</v>
      </c>
      <c r="C150" s="73"/>
      <c r="D150" s="73"/>
      <c r="E150" s="73"/>
      <c r="F150" s="73"/>
      <c r="G150" s="73"/>
      <c r="H150" s="74">
        <f>H152</f>
        <v>2900000</v>
      </c>
      <c r="I150" s="74">
        <f>I152</f>
        <v>1728954.38</v>
      </c>
      <c r="J150" s="32">
        <f t="shared" si="2"/>
        <v>59.61911655172414</v>
      </c>
    </row>
    <row r="151" spans="1:10" ht="27.75" customHeight="1">
      <c r="A151" s="30" t="s">
        <v>108</v>
      </c>
      <c r="B151" s="30" t="s">
        <v>40</v>
      </c>
      <c r="C151" s="30" t="s">
        <v>109</v>
      </c>
      <c r="D151" s="29"/>
      <c r="E151" s="29"/>
      <c r="F151" s="29"/>
      <c r="G151" s="29"/>
      <c r="H151" s="32">
        <f>H152</f>
        <v>2900000</v>
      </c>
      <c r="I151" s="32">
        <f>I152</f>
        <v>1728954.38</v>
      </c>
      <c r="J151" s="32">
        <f t="shared" si="2"/>
        <v>59.61911655172414</v>
      </c>
    </row>
    <row r="152" spans="1:10" ht="37.5">
      <c r="A152" s="33" t="s">
        <v>110</v>
      </c>
      <c r="B152" s="34" t="s">
        <v>40</v>
      </c>
      <c r="C152" s="34" t="s">
        <v>109</v>
      </c>
      <c r="D152" s="34" t="s">
        <v>111</v>
      </c>
      <c r="E152" s="35"/>
      <c r="F152" s="35"/>
      <c r="G152" s="35"/>
      <c r="H152" s="36">
        <v>2900000</v>
      </c>
      <c r="I152" s="36">
        <v>1728954.38</v>
      </c>
      <c r="J152" s="37">
        <f t="shared" si="2"/>
        <v>59.61911655172414</v>
      </c>
    </row>
    <row r="153" spans="1:10" s="8" customFormat="1" ht="18.75">
      <c r="A153" s="39" t="s">
        <v>15</v>
      </c>
      <c r="B153" s="39" t="s">
        <v>40</v>
      </c>
      <c r="C153" s="39" t="s">
        <v>109</v>
      </c>
      <c r="D153" s="39" t="s">
        <v>111</v>
      </c>
      <c r="E153" s="39" t="s">
        <v>16</v>
      </c>
      <c r="F153" s="39" t="s">
        <v>117</v>
      </c>
      <c r="G153" s="39">
        <v>251</v>
      </c>
      <c r="H153" s="44">
        <v>2900000</v>
      </c>
      <c r="I153" s="44">
        <v>1728954.38</v>
      </c>
      <c r="J153" s="45">
        <f t="shared" si="2"/>
        <v>59.61911655172414</v>
      </c>
    </row>
    <row r="154" spans="1:10" ht="33" customHeight="1">
      <c r="A154" s="75" t="s">
        <v>37</v>
      </c>
      <c r="B154" s="75"/>
      <c r="C154" s="75"/>
      <c r="D154" s="75"/>
      <c r="E154" s="75"/>
      <c r="F154" s="75"/>
      <c r="G154" s="75"/>
      <c r="H154" s="76">
        <f>H151+H143+H139+H132+H129+H78+H66+H57+H50+H13</f>
        <v>15436579.71</v>
      </c>
      <c r="I154" s="76">
        <f>I151+I143+I139+I132+I129+I78+I66+I57+I50+I13</f>
        <v>6920657.48</v>
      </c>
      <c r="J154" s="45">
        <f t="shared" si="2"/>
        <v>44.832842572741136</v>
      </c>
    </row>
  </sheetData>
  <sheetProtection/>
  <mergeCells count="17">
    <mergeCell ref="H9:H10"/>
    <mergeCell ref="B9:B10"/>
    <mergeCell ref="C9:C10"/>
    <mergeCell ref="D9:D10"/>
    <mergeCell ref="E9:E10"/>
    <mergeCell ref="F9:F10"/>
    <mergeCell ref="G9:G11"/>
    <mergeCell ref="I9:I10"/>
    <mergeCell ref="A1:J1"/>
    <mergeCell ref="A2:J2"/>
    <mergeCell ref="A3:J3"/>
    <mergeCell ref="A5:J5"/>
    <mergeCell ref="A6:J6"/>
    <mergeCell ref="A7:J7"/>
    <mergeCell ref="J9:J10"/>
    <mergeCell ref="A8:J8"/>
    <mergeCell ref="A9:A10"/>
  </mergeCells>
  <printOptions/>
  <pageMargins left="0.65" right="0.11" top="0.27" bottom="0.3" header="0.2" footer="0.2"/>
  <pageSetup errors="blank"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zabolotie-3\zabolotie</dc:creator>
  <cp:keywords/>
  <dc:description/>
  <cp:lastModifiedBy>User</cp:lastModifiedBy>
  <cp:lastPrinted>2020-07-28T07:52:34Z</cp:lastPrinted>
  <dcterms:created xsi:type="dcterms:W3CDTF">2018-07-18T09:04:07Z</dcterms:created>
  <dcterms:modified xsi:type="dcterms:W3CDTF">2020-10-28T12:24:25Z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(smart) Аналитический отчет по исполнению с утвержденной росписью (КГРБС ПБС РП ЦСР ВР КОСГУ)(2).xls</vt:lpwstr>
  </property>
  <property fmtid="{D5CDD505-2E9C-101B-9397-08002B2CF9AE}" pid="3" name="Название отчета">
    <vt:lpwstr>(smart) Аналитический отчет по исполнению с утвержденной росписью (КГРБС ПБС РП ЦСР ВР КОСГУ)(2).xls</vt:lpwstr>
  </property>
  <property fmtid="{D5CDD505-2E9C-101B-9397-08002B2CF9AE}" pid="4" name="Версия клиента">
    <vt:lpwstr>18.1.7.4030</vt:lpwstr>
  </property>
  <property fmtid="{D5CDD505-2E9C-101B-9397-08002B2CF9AE}" pid="5" name="Версия базы">
    <vt:lpwstr>18.1.1323.376324889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192.168.100.235</vt:lpwstr>
  </property>
  <property fmtid="{D5CDD505-2E9C-101B-9397-08002B2CF9AE}" pid="8" name="База">
    <vt:lpwstr>bks_2018_mo</vt:lpwstr>
  </property>
  <property fmtid="{D5CDD505-2E9C-101B-9397-08002B2CF9AE}" pid="9" name="Пользователь">
    <vt:lpwstr>uяв001_1</vt:lpwstr>
  </property>
  <property fmtid="{D5CDD505-2E9C-101B-9397-08002B2CF9AE}" pid="10" name="Шаблон">
    <vt:lpwstr>SQR_GENERATOR2016</vt:lpwstr>
  </property>
  <property fmtid="{D5CDD505-2E9C-101B-9397-08002B2CF9AE}" pid="11" name="Локальная база">
    <vt:lpwstr>используется</vt:lpwstr>
  </property>
</Properties>
</file>