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170" firstSheet="1" activeTab="1"/>
  </bookViews>
  <sheets>
    <sheet name="9 месяцев" sheetId="3" state="hidden" r:id="rId1"/>
    <sheet name="2 квартал 2023" sheetId="4" r:id="rId2"/>
  </sheets>
  <definedNames>
    <definedName name="_xlnm._FilterDatabase" localSheetId="1" hidden="1">'2 квартал 2023'!#REF!</definedName>
    <definedName name="_xlnm._FilterDatabase" localSheetId="0" hidden="1">'9 месяцев'!#REF!</definedName>
    <definedName name="_xlnm.Print_Titles" localSheetId="1">'2 квартал 2023'!#REF!</definedName>
    <definedName name="_xlnm.Print_Titles" localSheetId="0">'9 месяцев'!#REF!</definedName>
  </definedNames>
  <calcPr calcId="124519" refMode="R1C1"/>
</workbook>
</file>

<file path=xl/calcChain.xml><?xml version="1.0" encoding="utf-8"?>
<calcChain xmlns="http://schemas.openxmlformats.org/spreadsheetml/2006/main">
  <c r="I124" i="4"/>
  <c r="H124"/>
  <c r="H201"/>
  <c r="I204"/>
  <c r="I201" s="1"/>
  <c r="H204"/>
  <c r="I178"/>
  <c r="H178"/>
  <c r="J178"/>
  <c r="J179"/>
  <c r="J180"/>
  <c r="J181"/>
  <c r="J182"/>
  <c r="I179"/>
  <c r="H179"/>
  <c r="J176"/>
  <c r="J177"/>
  <c r="H176"/>
  <c r="I162"/>
  <c r="H162"/>
  <c r="I146"/>
  <c r="H146"/>
  <c r="I129"/>
  <c r="H129"/>
  <c r="J132"/>
  <c r="I125"/>
  <c r="H125"/>
  <c r="J127"/>
  <c r="J128"/>
  <c r="I127"/>
  <c r="H127"/>
  <c r="I94"/>
  <c r="I79"/>
  <c r="I76"/>
  <c r="I14"/>
  <c r="I199"/>
  <c r="I198" s="1"/>
  <c r="H199"/>
  <c r="I183"/>
  <c r="I173"/>
  <c r="H173"/>
  <c r="J148"/>
  <c r="J145"/>
  <c r="I144"/>
  <c r="H144"/>
  <c r="I142"/>
  <c r="J142" s="1"/>
  <c r="H142"/>
  <c r="J143"/>
  <c r="I91"/>
  <c r="J146" l="1"/>
  <c r="J144"/>
  <c r="J87"/>
  <c r="J86"/>
  <c r="H66"/>
  <c r="I67"/>
  <c r="H67"/>
  <c r="H52"/>
  <c r="H53"/>
  <c r="J24"/>
  <c r="H18" l="1"/>
  <c r="H17" s="1"/>
  <c r="I114"/>
  <c r="H114"/>
  <c r="I113"/>
  <c r="H113"/>
  <c r="H110" s="1"/>
  <c r="I56"/>
  <c r="I55" s="1"/>
  <c r="H56"/>
  <c r="I18"/>
  <c r="J31"/>
  <c r="H149"/>
  <c r="H141" s="1"/>
  <c r="I149"/>
  <c r="H167"/>
  <c r="H109" s="1"/>
  <c r="J164"/>
  <c r="I167"/>
  <c r="I133"/>
  <c r="H55"/>
  <c r="J30"/>
  <c r="J169"/>
  <c r="J64"/>
  <c r="J116"/>
  <c r="J117"/>
  <c r="J118"/>
  <c r="J119"/>
  <c r="J120"/>
  <c r="J122"/>
  <c r="J123"/>
  <c r="J60"/>
  <c r="J32"/>
  <c r="J33"/>
  <c r="J34"/>
  <c r="J35"/>
  <c r="J36"/>
  <c r="J37"/>
  <c r="J25"/>
  <c r="J26"/>
  <c r="J27"/>
  <c r="J28"/>
  <c r="J29"/>
  <c r="J19"/>
  <c r="J20"/>
  <c r="J21"/>
  <c r="J22"/>
  <c r="J23"/>
  <c r="I221"/>
  <c r="I220" s="1"/>
  <c r="J184"/>
  <c r="I66"/>
  <c r="I65" s="1"/>
  <c r="H65"/>
  <c r="H14"/>
  <c r="J186"/>
  <c r="J174"/>
  <c r="J173"/>
  <c r="J163"/>
  <c r="I153"/>
  <c r="H153"/>
  <c r="J154"/>
  <c r="H133"/>
  <c r="J139"/>
  <c r="J115"/>
  <c r="I97"/>
  <c r="I90" s="1"/>
  <c r="H97"/>
  <c r="J98"/>
  <c r="J99"/>
  <c r="J100"/>
  <c r="J38"/>
  <c r="J61"/>
  <c r="J48"/>
  <c r="J49"/>
  <c r="J50"/>
  <c r="J51"/>
  <c r="J52"/>
  <c r="J53"/>
  <c r="J54"/>
  <c r="J57"/>
  <c r="J58"/>
  <c r="J59"/>
  <c r="J62"/>
  <c r="J63"/>
  <c r="J68"/>
  <c r="J69"/>
  <c r="J70"/>
  <c r="J71"/>
  <c r="J72"/>
  <c r="J73"/>
  <c r="J77"/>
  <c r="J78"/>
  <c r="J80"/>
  <c r="J81"/>
  <c r="J82"/>
  <c r="J83"/>
  <c r="J84"/>
  <c r="J88"/>
  <c r="J92"/>
  <c r="J93"/>
  <c r="J95"/>
  <c r="J96"/>
  <c r="J101"/>
  <c r="J103"/>
  <c r="J104"/>
  <c r="J106"/>
  <c r="J107"/>
  <c r="J108"/>
  <c r="J112"/>
  <c r="J126"/>
  <c r="J130"/>
  <c r="J131"/>
  <c r="J134"/>
  <c r="J135"/>
  <c r="J136"/>
  <c r="J137"/>
  <c r="J138"/>
  <c r="J140"/>
  <c r="J150"/>
  <c r="J152"/>
  <c r="J155"/>
  <c r="J158"/>
  <c r="J159"/>
  <c r="J161"/>
  <c r="J166"/>
  <c r="J168"/>
  <c r="J171"/>
  <c r="J175"/>
  <c r="J187"/>
  <c r="J188"/>
  <c r="J189"/>
  <c r="J190"/>
  <c r="J191"/>
  <c r="J192"/>
  <c r="J193"/>
  <c r="J194"/>
  <c r="J196"/>
  <c r="J200"/>
  <c r="J203"/>
  <c r="J205"/>
  <c r="J206"/>
  <c r="J207"/>
  <c r="J210"/>
  <c r="J211"/>
  <c r="J215"/>
  <c r="J218"/>
  <c r="J222"/>
  <c r="J41"/>
  <c r="J42"/>
  <c r="J44"/>
  <c r="J45"/>
  <c r="J47"/>
  <c r="J39"/>
  <c r="J16"/>
  <c r="H94"/>
  <c r="H91"/>
  <c r="I85"/>
  <c r="I75" s="1"/>
  <c r="I74"/>
  <c r="H79"/>
  <c r="H75" s="1"/>
  <c r="H76"/>
  <c r="J76" s="1"/>
  <c r="I43"/>
  <c r="H43"/>
  <c r="I40"/>
  <c r="H40"/>
  <c r="I195"/>
  <c r="H195"/>
  <c r="H221"/>
  <c r="J221" s="1"/>
  <c r="I156"/>
  <c r="H156"/>
  <c r="I105"/>
  <c r="H105"/>
  <c r="I217"/>
  <c r="H217"/>
  <c r="H216" s="1"/>
  <c r="I214"/>
  <c r="H214"/>
  <c r="I209"/>
  <c r="H209"/>
  <c r="H208" s="1"/>
  <c r="H170"/>
  <c r="J170" s="1"/>
  <c r="I121"/>
  <c r="H121"/>
  <c r="I102"/>
  <c r="H102"/>
  <c r="I46"/>
  <c r="J46" s="1"/>
  <c r="H46"/>
  <c r="P17"/>
  <c r="O17"/>
  <c r="N17"/>
  <c r="M17"/>
  <c r="L17"/>
  <c r="K17"/>
  <c r="H15"/>
  <c r="H92" i="3"/>
  <c r="H97"/>
  <c r="H91" s="1"/>
  <c r="H102"/>
  <c r="H105"/>
  <c r="H107"/>
  <c r="H112"/>
  <c r="H114"/>
  <c r="J129"/>
  <c r="J134"/>
  <c r="H151"/>
  <c r="I14"/>
  <c r="K17"/>
  <c r="L17"/>
  <c r="M17"/>
  <c r="N17"/>
  <c r="O17"/>
  <c r="P17"/>
  <c r="I18"/>
  <c r="I17" s="1"/>
  <c r="I57"/>
  <c r="J57" s="1"/>
  <c r="J128"/>
  <c r="J77"/>
  <c r="J153"/>
  <c r="J152"/>
  <c r="I151"/>
  <c r="I150"/>
  <c r="J150"/>
  <c r="H150"/>
  <c r="J149"/>
  <c r="I148"/>
  <c r="J148"/>
  <c r="H148"/>
  <c r="H147"/>
  <c r="J146"/>
  <c r="I145"/>
  <c r="J145" s="1"/>
  <c r="H145"/>
  <c r="H144" s="1"/>
  <c r="J142"/>
  <c r="J141"/>
  <c r="I140"/>
  <c r="J140"/>
  <c r="H140"/>
  <c r="H139"/>
  <c r="J138"/>
  <c r="J137"/>
  <c r="J136"/>
  <c r="I135"/>
  <c r="H135"/>
  <c r="I133"/>
  <c r="J133" s="1"/>
  <c r="I132"/>
  <c r="J132" s="1"/>
  <c r="H133"/>
  <c r="H132" s="1"/>
  <c r="J131"/>
  <c r="J130"/>
  <c r="J127"/>
  <c r="J126"/>
  <c r="J125"/>
  <c r="I124"/>
  <c r="H124"/>
  <c r="J124"/>
  <c r="J123"/>
  <c r="J122"/>
  <c r="J121"/>
  <c r="I120"/>
  <c r="J120" s="1"/>
  <c r="H120"/>
  <c r="J119"/>
  <c r="I118"/>
  <c r="J118" s="1"/>
  <c r="H118"/>
  <c r="J117"/>
  <c r="H116"/>
  <c r="J116" s="1"/>
  <c r="J115"/>
  <c r="I114"/>
  <c r="J113"/>
  <c r="I112"/>
  <c r="J112"/>
  <c r="J111"/>
  <c r="J110"/>
  <c r="J109"/>
  <c r="J108"/>
  <c r="I107"/>
  <c r="J107" s="1"/>
  <c r="J106"/>
  <c r="I105"/>
  <c r="J105"/>
  <c r="J104"/>
  <c r="J103"/>
  <c r="I102"/>
  <c r="J102"/>
  <c r="J101"/>
  <c r="J100"/>
  <c r="J99"/>
  <c r="J98"/>
  <c r="I97"/>
  <c r="J96"/>
  <c r="J94"/>
  <c r="J93"/>
  <c r="I92"/>
  <c r="I91" s="1"/>
  <c r="J91" s="1"/>
  <c r="J90"/>
  <c r="I89"/>
  <c r="H89"/>
  <c r="J89" s="1"/>
  <c r="J88"/>
  <c r="J87"/>
  <c r="J86"/>
  <c r="J85"/>
  <c r="J84"/>
  <c r="J83"/>
  <c r="I82"/>
  <c r="I80" s="1"/>
  <c r="I79" s="1"/>
  <c r="H82"/>
  <c r="H80"/>
  <c r="H79" s="1"/>
  <c r="H78" s="1"/>
  <c r="J76"/>
  <c r="J75"/>
  <c r="J74"/>
  <c r="J73"/>
  <c r="I72"/>
  <c r="H72"/>
  <c r="J71"/>
  <c r="I70"/>
  <c r="J70"/>
  <c r="H70"/>
  <c r="H66"/>
  <c r="J69"/>
  <c r="J68"/>
  <c r="J67"/>
  <c r="J65"/>
  <c r="J64"/>
  <c r="J63"/>
  <c r="J62"/>
  <c r="H61"/>
  <c r="J61" s="1"/>
  <c r="J60"/>
  <c r="J59"/>
  <c r="I58"/>
  <c r="J58" s="1"/>
  <c r="J56"/>
  <c r="J55"/>
  <c r="J54"/>
  <c r="J53"/>
  <c r="J52"/>
  <c r="I51"/>
  <c r="I50"/>
  <c r="J50" s="1"/>
  <c r="H51"/>
  <c r="H50" s="1"/>
  <c r="J49"/>
  <c r="J48"/>
  <c r="J47"/>
  <c r="J46"/>
  <c r="I45"/>
  <c r="J45" s="1"/>
  <c r="J44"/>
  <c r="J43"/>
  <c r="J42"/>
  <c r="J41"/>
  <c r="H40"/>
  <c r="H39" s="1"/>
  <c r="J38"/>
  <c r="J37"/>
  <c r="I36"/>
  <c r="J36"/>
  <c r="H36"/>
  <c r="J35"/>
  <c r="J34"/>
  <c r="J33"/>
  <c r="J32"/>
  <c r="J31"/>
  <c r="J28"/>
  <c r="J27"/>
  <c r="J26"/>
  <c r="J25"/>
  <c r="J24"/>
  <c r="J23"/>
  <c r="J22"/>
  <c r="J21"/>
  <c r="J20"/>
  <c r="J19"/>
  <c r="H18"/>
  <c r="H17"/>
  <c r="J16"/>
  <c r="H15"/>
  <c r="J15" s="1"/>
  <c r="J40"/>
  <c r="J72"/>
  <c r="J135"/>
  <c r="J82"/>
  <c r="J114"/>
  <c r="I144"/>
  <c r="J97"/>
  <c r="H57"/>
  <c r="I139"/>
  <c r="J139" s="1"/>
  <c r="J18"/>
  <c r="J151"/>
  <c r="J51"/>
  <c r="H14"/>
  <c r="I147"/>
  <c r="I143" s="1"/>
  <c r="I66"/>
  <c r="J66" s="1"/>
  <c r="J92"/>
  <c r="J14"/>
  <c r="I208" i="4"/>
  <c r="I213"/>
  <c r="I202"/>
  <c r="H219"/>
  <c r="I216"/>
  <c r="H202"/>
  <c r="H198"/>
  <c r="I89"/>
  <c r="J199"/>
  <c r="J85"/>
  <c r="J91"/>
  <c r="J185"/>
  <c r="J153"/>
  <c r="J94"/>
  <c r="J67"/>
  <c r="J209"/>
  <c r="H220"/>
  <c r="J214"/>
  <c r="H213"/>
  <c r="J105"/>
  <c r="J14"/>
  <c r="H212"/>
  <c r="I219" l="1"/>
  <c r="J129"/>
  <c r="I109"/>
  <c r="J125"/>
  <c r="H90"/>
  <c r="I17"/>
  <c r="J167"/>
  <c r="J133"/>
  <c r="J17" i="3"/>
  <c r="I13"/>
  <c r="J39"/>
  <c r="H13"/>
  <c r="H12" s="1"/>
  <c r="I78"/>
  <c r="J78" s="1"/>
  <c r="J79"/>
  <c r="H143"/>
  <c r="H154" s="1"/>
  <c r="J144"/>
  <c r="J143"/>
  <c r="J147"/>
  <c r="J102" i="4"/>
  <c r="J195"/>
  <c r="J56"/>
  <c r="I111"/>
  <c r="I110"/>
  <c r="J110" s="1"/>
  <c r="J79"/>
  <c r="H74"/>
  <c r="J74" s="1"/>
  <c r="J55"/>
  <c r="I141"/>
  <c r="J141" s="1"/>
  <c r="J149"/>
  <c r="J156"/>
  <c r="J208"/>
  <c r="J183"/>
  <c r="H111"/>
  <c r="J113"/>
  <c r="J121"/>
  <c r="J114"/>
  <c r="J201"/>
  <c r="J43"/>
  <c r="J18"/>
  <c r="H89"/>
  <c r="J89" s="1"/>
  <c r="H13"/>
  <c r="J90"/>
  <c r="J202"/>
  <c r="J213"/>
  <c r="J217"/>
  <c r="J40"/>
  <c r="J97"/>
  <c r="J198"/>
  <c r="J162"/>
  <c r="J15"/>
  <c r="J216"/>
  <c r="I212"/>
  <c r="J212" s="1"/>
  <c r="J219"/>
  <c r="J220"/>
  <c r="J66"/>
  <c r="J65"/>
  <c r="J111" l="1"/>
  <c r="I154" i="3"/>
  <c r="J154" s="1"/>
  <c r="I12"/>
  <c r="J12" s="1"/>
  <c r="J13"/>
  <c r="H12" i="4"/>
  <c r="J75"/>
  <c r="J124"/>
  <c r="I13"/>
  <c r="I12" s="1"/>
  <c r="J17"/>
  <c r="H223" l="1"/>
  <c r="I223"/>
  <c r="J12"/>
  <c r="J109"/>
  <c r="J13"/>
  <c r="J223" l="1"/>
</calcChain>
</file>

<file path=xl/sharedStrings.xml><?xml version="1.0" encoding="utf-8"?>
<sst xmlns="http://schemas.openxmlformats.org/spreadsheetml/2006/main" count="1552" uniqueCount="257">
  <si>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</si>
  <si>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</si>
  <si>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</si>
  <si>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</si>
  <si>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</si>
  <si>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</si>
  <si>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</si>
  <si>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</si>
  <si>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</si>
  <si>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</si>
  <si>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Дорожное хозяйство (дорожные фонды)</t>
  </si>
  <si>
    <t>0409</t>
  </si>
  <si>
    <t xml:space="preserve">    Коммунальное хозяйство</t>
  </si>
  <si>
    <t>0502</t>
  </si>
  <si>
    <t>05 1 03 01000</t>
  </si>
  <si>
    <t xml:space="preserve">        Иные межбюджетные трансферты</t>
  </si>
  <si>
    <t>540</t>
  </si>
  <si>
    <t>30 0 02 01060</t>
  </si>
  <si>
    <t xml:space="preserve">      Субсидии сельским поселениям на сбор и вывоз ТБО</t>
  </si>
  <si>
    <t xml:space="preserve">  Учреждение: Администрация муниципального района "Город Людиново и Людиновский район"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</si>
  <si>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</si>
  <si>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</si>
  <si>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</si>
  <si>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</si>
  <si>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</si>
  <si>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</si>
  <si>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</si>
  <si>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</si>
  <si>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</si>
  <si>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</si>
  <si>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</si>
  <si>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</si>
  <si>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</si>
  <si>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</si>
  <si>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</si>
  <si>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</si>
  <si>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</si>
  <si>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>Итого</t>
  </si>
  <si>
    <t>Бюджет: СП "Деревня Заболотье"</t>
  </si>
  <si>
    <t>Муниципальное образования сельского поселения "Деревня Заболотье"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</si>
  <si>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</si>
  <si>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</si>
  <si>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</si>
  <si>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</si>
  <si>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</si>
  <si>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</si>
  <si>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</si>
  <si>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51 0 01 00400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</si>
  <si>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</si>
  <si>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</si>
  <si>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</si>
  <si>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</si>
  <si>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</si>
  <si>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</si>
  <si>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</si>
  <si>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</si>
  <si>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</si>
  <si>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</si>
  <si>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</si>
  <si>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</si>
  <si>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</si>
  <si>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</si>
  <si>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</si>
  <si>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</si>
  <si>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</si>
  <si>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</si>
  <si>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Страхование расходов по ликвидации последствий ЧС</t>
  </si>
  <si>
    <t>10 0 01 00300</t>
  </si>
  <si>
    <t xml:space="preserve">      Предоставление субсидии в целях возмещения затрат по оказанию коммунальных услуг</t>
  </si>
  <si>
    <t xml:space="preserve">      Услуги водоснабжения и водоотведения</t>
  </si>
  <si>
    <t>48 0 01 00300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</si>
  <si>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</si>
  <si>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</si>
  <si>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</si>
  <si>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</si>
  <si>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</si>
  <si>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</si>
  <si>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</si>
  <si>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</si>
  <si>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Содержание детских и спортивных площадок</t>
  </si>
  <si>
    <t>48 0 01 00410</t>
  </si>
  <si>
    <t xml:space="preserve">      Благоустройство сквера Победы д.Войлово</t>
  </si>
  <si>
    <t>48 0 01 00420</t>
  </si>
  <si>
    <t xml:space="preserve">      Ликвидация стихийных свалок</t>
  </si>
  <si>
    <t>48 0 01 00500</t>
  </si>
  <si>
    <t xml:space="preserve">      Содержание дорог в нормативном состоянии</t>
  </si>
  <si>
    <t>48 0 01 00600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</si>
  <si>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</si>
  <si>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</si>
  <si>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</si>
  <si>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</si>
  <si>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</si>
  <si>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</si>
  <si>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</si>
  <si>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</si>
  <si>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</si>
  <si>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</si>
  <si>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</si>
  <si>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</si>
  <si>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</si>
  <si>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</si>
  <si>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</si>
  <si>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</si>
  <si>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</si>
  <si>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</si>
  <si>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</si>
  <si>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</si>
  <si>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</si>
  <si>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</si>
  <si>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</si>
  <si>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</si>
  <si>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</si>
  <si>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 xml:space="preserve">Приложение № 2 к Постановлению </t>
  </si>
  <si>
    <t>администрации СП "Деревня Заболотье"</t>
  </si>
  <si>
    <t>Роспись и изменениями</t>
  </si>
  <si>
    <t>Кассовый расход</t>
  </si>
  <si>
    <t>Исполнение, %</t>
  </si>
  <si>
    <t>0100</t>
  </si>
  <si>
    <t>0123</t>
  </si>
  <si>
    <t>0131</t>
  </si>
  <si>
    <t>19-365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</si>
  <si>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</si>
  <si>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</si>
  <si>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</si>
  <si>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</si>
  <si>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</si>
  <si>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</si>
  <si>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12 0 06 03000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</si>
  <si>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</si>
  <si>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</si>
  <si>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    Обустройство летней эстрады д.Войлово</t>
  </si>
  <si>
    <t>48 0 01 00430</t>
  </si>
  <si>
    <t xml:space="preserve">      Обустройство тротуаров, пешеходных дорожек</t>
  </si>
  <si>
    <t>48 0 01 00700</t>
  </si>
  <si>
    <t xml:space="preserve">      Реализацтя проектов развития общественной инфраструктуры муниципальных образований.основанных на местных инициативах</t>
  </si>
  <si>
    <t>51 0 13 00240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</si>
  <si>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</si>
  <si>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детской площадки в д.Войлово)</t>
  </si>
  <si>
    <t>51 0 21 01000</t>
  </si>
  <si>
    <t>0231</t>
  </si>
  <si>
    <t>2331</t>
  </si>
  <si>
    <t xml:space="preserve">        Иные пенсии, социальные доплаты к пенсиям</t>
  </si>
  <si>
    <t>312</t>
  </si>
  <si>
    <t>Общегосударственные вопросы</t>
  </si>
  <si>
    <t>Национальная оборона</t>
  </si>
  <si>
    <t>0200</t>
  </si>
  <si>
    <t>0400</t>
  </si>
  <si>
    <t>Национальная экономика</t>
  </si>
  <si>
    <t>Жилищно-коммунальное хозяйство</t>
  </si>
  <si>
    <t>0500</t>
  </si>
  <si>
    <t>0300</t>
  </si>
  <si>
    <t>0107</t>
  </si>
  <si>
    <t>Обеспечение проведение выборов и референдумов</t>
  </si>
  <si>
    <t>Проведение выборов и референдумов представительных органов муниципального образования</t>
  </si>
  <si>
    <t>Прочая закупка товаров,работ и услуг</t>
  </si>
  <si>
    <t>Текущий ремонт и содержание автомобильных дорог общего пользования (грейдирования дорог)</t>
  </si>
  <si>
    <t>Текущий ремонт и содержание автомобильных дорог общего пользования (текущий ремонт)</t>
  </si>
  <si>
    <t>24 1 03 01020</t>
  </si>
  <si>
    <t>24 1 03 01030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</si>
  <si>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</si>
  <si>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Прочие межбюджетные трансферты общего характера</t>
  </si>
  <si>
    <t>Содействие развитию социально-экономического потенциала</t>
  </si>
  <si>
    <t>Иные межбюджетные трансферты</t>
  </si>
  <si>
    <t>51 0 01 00600</t>
  </si>
  <si>
    <t>Межбюджетные трансферты общего характера бюджетам бюджетной системы Российской Федерации</t>
  </si>
  <si>
    <t>КОСГУ</t>
  </si>
  <si>
    <t>226</t>
  </si>
  <si>
    <t>251</t>
  </si>
  <si>
    <t xml:space="preserve">      Увеличение стоимости горюче-смазочных материалов</t>
  </si>
  <si>
    <t>Увеличение стоимости строительных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</si>
  <si>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</si>
  <si>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</si>
  <si>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228</t>
  </si>
  <si>
    <t>Услуги, работы для целей капитальных вложений</t>
  </si>
  <si>
    <t>Услуги связи</t>
  </si>
  <si>
    <t>221</t>
  </si>
  <si>
    <t>Работы, услуги по содержанию имущества</t>
  </si>
  <si>
    <t>225</t>
  </si>
  <si>
    <t>344</t>
  </si>
  <si>
    <t>346</t>
  </si>
  <si>
    <t>коммунальные услуги</t>
  </si>
  <si>
    <t>увеличение стоимости основных средств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</si>
  <si>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9 месяцев 2020 года
(в рублях)
</t>
  </si>
  <si>
    <t>36218,26</t>
  </si>
  <si>
    <t>61916</t>
  </si>
  <si>
    <t>0412</t>
  </si>
  <si>
    <t>38014S6240</t>
  </si>
  <si>
    <t>59 0 00 00560</t>
  </si>
  <si>
    <t xml:space="preserve">    Другие вопросы в области национальной экономики</t>
  </si>
  <si>
    <t xml:space="preserve">      Реализация мероприятий в области кадастровых работ, за исключением комплексных кадастровых работ</t>
  </si>
  <si>
    <t>Стимулирование муниципальных образований Калужской области-победителей регионального этапа Всероссийского конкурса "Лучшая муниципальная практика"</t>
  </si>
  <si>
    <t>Прочая закупка товаров, работ и услуг</t>
  </si>
  <si>
    <t>0056</t>
  </si>
  <si>
    <t>Национальная безопастность, правохранительная деятельность</t>
  </si>
  <si>
    <t>№51 от 21 октября 2020 года</t>
  </si>
  <si>
    <t>другие вопросы в области национальной безопастности</t>
  </si>
  <si>
    <t>Реализация мероприятий в области кадастровых работ, за исключением комплексных кадастровых работ</t>
  </si>
  <si>
    <t>38 0 14 S6240</t>
  </si>
  <si>
    <t xml:space="preserve">   Прочая закупка товаров, работ и услуг</t>
  </si>
  <si>
    <t xml:space="preserve">  Обеспечение комплексного развития сельских территорий</t>
  </si>
  <si>
    <t xml:space="preserve">  Прочая закупка товаров, работ и услуг</t>
  </si>
  <si>
    <t>48 3 01 L5760</t>
  </si>
  <si>
    <t>20-55760-00000-02000</t>
  </si>
  <si>
    <t>Уплата прочих налогов, сборов</t>
  </si>
  <si>
    <t xml:space="preserve"> Прочая закупка товаров, работ и услуг</t>
  </si>
  <si>
    <t>транспортные услуги</t>
  </si>
  <si>
    <t>центральный аппарат (муниципальные служащие)</t>
  </si>
  <si>
    <t>51 0 01 00410</t>
  </si>
  <si>
    <t>51 0 01 00420</t>
  </si>
  <si>
    <t>центральный аппарат (прочие работники)</t>
  </si>
  <si>
    <t>увеличение стоимости продуктов питания</t>
  </si>
  <si>
    <t xml:space="preserve">   Услуги, работы для целей капитальных вложений</t>
  </si>
  <si>
    <t>Увеличение стоимости материальных запасов для целей капитальных вложений</t>
  </si>
  <si>
    <t xml:space="preserve">   Увеличение стоимости основных средств</t>
  </si>
  <si>
    <t>51 0 21 01300</t>
  </si>
  <si>
    <t>Прочая закупка товаров, работ и услуг</t>
  </si>
  <si>
    <t>0504</t>
  </si>
  <si>
    <t>0505</t>
  </si>
  <si>
    <t>0506</t>
  </si>
  <si>
    <t>0507</t>
  </si>
  <si>
    <t>0508</t>
  </si>
  <si>
    <t xml:space="preserve"> Реализация проектов развития общественной инфраструктуры муниципальных образований.основанных на местных инициативах</t>
  </si>
  <si>
    <t>48 0 01 00560</t>
  </si>
  <si>
    <t>уплата иных платежей</t>
  </si>
  <si>
    <t>Содержание мест захоронений на территории сельского поселения</t>
  </si>
  <si>
    <t>48 2 01 03000</t>
  </si>
  <si>
    <t>51 0 21 01100</t>
  </si>
  <si>
    <t>увнеличение стоимости строительных материалов</t>
  </si>
  <si>
    <t>увнеличение стоимости строительных материало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</si>
  <si>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</si>
  <si>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</si>
  <si>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</si>
  <si>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>11 0 03 03300</t>
  </si>
  <si>
    <t>02 021 02030</t>
  </si>
  <si>
    <t>48 0 01 00220</t>
  </si>
  <si>
    <t>48 0 01 00230</t>
  </si>
  <si>
    <t>48 0 01 00240</t>
  </si>
  <si>
    <t xml:space="preserve"> 51 0 21 00000 </t>
  </si>
  <si>
    <t xml:space="preserve">51 0 21 00000 </t>
  </si>
  <si>
    <t>Страхование ГТС</t>
  </si>
  <si>
    <t>Организация и проведение ежегодных месячников по благоустройству и санитарной очисткой территории сельского поселения</t>
  </si>
  <si>
    <t>Окашивание территории сельского поселения в целях благоустройства</t>
  </si>
  <si>
    <t>Спил и утилизация аварийных деревьев</t>
  </si>
  <si>
    <t>Борьба с борщевиком Сосновского в границах сельского поселения "Деревня Заболотье""</t>
  </si>
  <si>
    <t>Устройство  и содержание объектов благоустройства( малых архитектурных форм) на территории сельского поселения</t>
  </si>
  <si>
    <t xml:space="preserve">       страхование</t>
  </si>
  <si>
    <t xml:space="preserve">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</si>
  <si>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Прочая закупка товаров, работ и услуг</t>
  </si>
  <si>
    <t>51 0 21 00240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</si>
  <si>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многоквартирных жилых домов)</t>
  </si>
  <si>
    <t>51 0 21 00400</t>
  </si>
  <si>
    <t>Коммунальные услуги</t>
  </si>
  <si>
    <t xml:space="preserve">Страхование </t>
  </si>
  <si>
    <t>Штрафы за нарушение законодательства о закупках и нарушение условий контрактов (договоров)</t>
  </si>
  <si>
    <t>Приложение № 2 к Постановлению</t>
  </si>
  <si>
    <t>№ 22 от    06.07. 2023 года</t>
  </si>
  <si>
    <t xml:space="preserve">Ведомственная структура расходов бюджета                                                                                                                                                       муниципального образования сельского поселения "Деревня Заболотье"                                                                                                              за  1 полугодие 2023 год
(в рублях)
</t>
  </si>
</sst>
</file>

<file path=xl/styles.xml><?xml version="1.0" encoding="utf-8"?>
<styleSheet xmlns="http://schemas.openxmlformats.org/spreadsheetml/2006/main">
  <numFmts count="1">
    <numFmt numFmtId="164" formatCode="0000"/>
  </numFmts>
  <fonts count="22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 Cyr"/>
      <family val="2"/>
    </font>
    <font>
      <b/>
      <sz val="14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8"/>
      <color rgb="FF000000"/>
      <name val="Arial Cyr"/>
      <family val="2"/>
    </font>
    <font>
      <b/>
      <sz val="12"/>
      <color rgb="FF00000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/>
    <xf numFmtId="0" fontId="2" fillId="0" borderId="0"/>
    <xf numFmtId="0" fontId="3" fillId="0" borderId="0"/>
    <xf numFmtId="0" fontId="3" fillId="0" borderId="0"/>
    <xf numFmtId="0" fontId="1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3"/>
    <xf numFmtId="0" fontId="3" fillId="0" borderId="1">
      <alignment horizontal="center" vertical="center" wrapText="1"/>
    </xf>
    <xf numFmtId="0" fontId="3" fillId="0" borderId="2"/>
    <xf numFmtId="0" fontId="3" fillId="0" borderId="1">
      <alignment horizontal="center" vertical="center" shrinkToFit="1"/>
    </xf>
    <xf numFmtId="0" fontId="3" fillId="2" borderId="4"/>
    <xf numFmtId="0" fontId="2" fillId="0" borderId="1">
      <alignment horizontal="left"/>
    </xf>
    <xf numFmtId="4" fontId="2" fillId="3" borderId="1">
      <alignment horizontal="right" vertical="top" shrinkToFit="1"/>
    </xf>
    <xf numFmtId="0" fontId="3" fillId="2" borderId="5"/>
    <xf numFmtId="0" fontId="3" fillId="0" borderId="4"/>
    <xf numFmtId="0" fontId="3" fillId="0" borderId="0">
      <alignment horizontal="left" wrapText="1"/>
    </xf>
    <xf numFmtId="0" fontId="3" fillId="0" borderId="1">
      <alignment horizontal="left" vertical="top" wrapText="1"/>
    </xf>
    <xf numFmtId="4" fontId="3" fillId="4" borderId="1">
      <alignment horizontal="right" vertical="top" shrinkToFit="1"/>
    </xf>
    <xf numFmtId="0" fontId="3" fillId="2" borderId="5">
      <alignment horizontal="center"/>
    </xf>
    <xf numFmtId="0" fontId="3" fillId="2" borderId="0">
      <alignment horizontal="center"/>
    </xf>
    <xf numFmtId="4" fontId="3" fillId="0" borderId="1">
      <alignment horizontal="right" vertical="top" shrinkToFit="1"/>
    </xf>
    <xf numFmtId="0" fontId="2" fillId="0" borderId="1">
      <alignment horizontal="left" vertical="top" wrapText="1"/>
    </xf>
    <xf numFmtId="0" fontId="3" fillId="2" borderId="0">
      <alignment horizontal="left"/>
    </xf>
    <xf numFmtId="4" fontId="3" fillId="0" borderId="2">
      <alignment horizontal="right" shrinkToFit="1"/>
    </xf>
    <xf numFmtId="4" fontId="3" fillId="0" borderId="0">
      <alignment horizontal="right" shrinkToFit="1"/>
    </xf>
    <xf numFmtId="0" fontId="3" fillId="2" borderId="4">
      <alignment horizontal="center"/>
    </xf>
  </cellStyleXfs>
  <cellXfs count="169">
    <xf numFmtId="0" fontId="0" fillId="0" borderId="0" xfId="0"/>
    <xf numFmtId="0" fontId="0" fillId="0" borderId="0" xfId="0" applyProtection="1">
      <protection locked="0"/>
    </xf>
    <xf numFmtId="0" fontId="3" fillId="0" borderId="0" xfId="11" applyNumberFormat="1" applyProtection="1"/>
    <xf numFmtId="0" fontId="3" fillId="0" borderId="0" xfId="14" applyNumberFormat="1" applyProtection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10" applyNumberFormat="1" applyFont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49" fontId="0" fillId="5" borderId="0" xfId="0" applyNumberFormat="1" applyFill="1" applyProtection="1">
      <protection locked="0"/>
    </xf>
    <xf numFmtId="49" fontId="8" fillId="6" borderId="1" xfId="26" applyNumberFormat="1" applyFont="1" applyFill="1" applyAlignment="1" applyProtection="1">
      <alignment horizontal="center" vertical="center" wrapText="1"/>
    </xf>
    <xf numFmtId="49" fontId="8" fillId="6" borderId="1" xfId="26" quotePrefix="1" applyNumberFormat="1" applyFont="1" applyFill="1" applyAlignment="1" applyProtection="1">
      <alignment horizontal="center" vertical="center" wrapText="1"/>
    </xf>
    <xf numFmtId="2" fontId="8" fillId="6" borderId="1" xfId="30" applyNumberFormat="1" applyFont="1" applyFill="1" applyAlignment="1" applyProtection="1">
      <alignment horizontal="center" vertical="center" shrinkToFit="1"/>
    </xf>
    <xf numFmtId="0" fontId="8" fillId="5" borderId="1" xfId="26" quotePrefix="1" applyNumberFormat="1" applyFont="1" applyFill="1" applyProtection="1">
      <alignment horizontal="left" vertical="top" wrapText="1"/>
    </xf>
    <xf numFmtId="0" fontId="8" fillId="5" borderId="1" xfId="26" applyNumberFormat="1" applyFont="1" applyFill="1" applyProtection="1">
      <alignment horizontal="left" vertical="top" wrapText="1"/>
    </xf>
    <xf numFmtId="0" fontId="8" fillId="5" borderId="1" xfId="26" quotePrefix="1" applyNumberFormat="1" applyFont="1" applyFill="1" applyAlignment="1" applyProtection="1">
      <alignment horizontal="center" vertical="center" wrapText="1"/>
    </xf>
    <xf numFmtId="49" fontId="8" fillId="6" borderId="1" xfId="26" applyNumberFormat="1" applyFont="1" applyFill="1" applyAlignment="1" applyProtection="1">
      <alignment horizontal="left" vertical="center" wrapText="1"/>
    </xf>
    <xf numFmtId="49" fontId="8" fillId="6" borderId="1" xfId="26" quotePrefix="1" applyNumberFormat="1" applyFont="1" applyFill="1" applyAlignment="1" applyProtection="1">
      <alignment horizontal="left" vertical="center" wrapText="1"/>
    </xf>
    <xf numFmtId="2" fontId="8" fillId="6" borderId="1" xfId="30" applyNumberFormat="1" applyFont="1" applyFill="1" applyAlignment="1" applyProtection="1">
      <alignment horizontal="right" vertical="center" shrinkToFit="1"/>
    </xf>
    <xf numFmtId="0" fontId="8" fillId="7" borderId="1" xfId="26" quotePrefix="1" applyNumberFormat="1" applyFont="1" applyFill="1" applyAlignment="1" applyProtection="1">
      <alignment horizontal="center" vertical="center" wrapText="1"/>
    </xf>
    <xf numFmtId="0" fontId="8" fillId="7" borderId="1" xfId="26" applyNumberFormat="1" applyFont="1" applyFill="1" applyAlignment="1" applyProtection="1">
      <alignment horizontal="center" vertical="center" wrapText="1"/>
    </xf>
    <xf numFmtId="4" fontId="8" fillId="7" borderId="1" xfId="27" applyNumberFormat="1" applyFont="1" applyFill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top" wrapText="1"/>
    </xf>
    <xf numFmtId="0" fontId="8" fillId="8" borderId="1" xfId="26" quotePrefix="1" applyNumberFormat="1" applyFont="1" applyFill="1" applyAlignment="1" applyProtection="1">
      <alignment horizontal="center" vertical="center" wrapText="1"/>
    </xf>
    <xf numFmtId="0" fontId="8" fillId="8" borderId="1" xfId="26" applyNumberFormat="1" applyFont="1" applyFill="1" applyAlignment="1" applyProtection="1">
      <alignment horizontal="center" vertical="center" wrapText="1"/>
    </xf>
    <xf numFmtId="4" fontId="8" fillId="8" borderId="1" xfId="27" applyNumberFormat="1" applyFont="1" applyFill="1" applyAlignment="1" applyProtection="1">
      <alignment horizontal="center" vertical="center" shrinkToFit="1"/>
    </xf>
    <xf numFmtId="0" fontId="9" fillId="0" borderId="1" xfId="26" quotePrefix="1" applyNumberFormat="1" applyFont="1" applyAlignment="1" applyProtection="1">
      <alignment horizontal="center" vertical="center" wrapText="1"/>
    </xf>
    <xf numFmtId="0" fontId="9" fillId="0" borderId="1" xfId="26" applyNumberFormat="1" applyFont="1" applyAlignment="1" applyProtection="1">
      <alignment horizontal="center" vertical="center" wrapText="1"/>
    </xf>
    <xf numFmtId="4" fontId="9" fillId="4" borderId="1" xfId="27" applyNumberFormat="1" applyFont="1" applyAlignment="1" applyProtection="1">
      <alignment horizontal="center" vertical="center" shrinkToFit="1"/>
    </xf>
    <xf numFmtId="0" fontId="8" fillId="9" borderId="1" xfId="26" applyNumberFormat="1" applyFont="1" applyFill="1" applyAlignment="1" applyProtection="1">
      <alignment horizontal="center" vertical="center" wrapText="1"/>
    </xf>
    <xf numFmtId="0" fontId="8" fillId="9" borderId="1" xfId="26" quotePrefix="1" applyNumberFormat="1" applyFont="1" applyFill="1" applyAlignment="1" applyProtection="1">
      <alignment horizontal="center" vertical="center" wrapText="1"/>
    </xf>
    <xf numFmtId="49" fontId="8" fillId="9" borderId="1" xfId="26" applyNumberFormat="1" applyFont="1" applyFill="1" applyAlignment="1" applyProtection="1">
      <alignment horizontal="left" vertical="center" wrapText="1"/>
    </xf>
    <xf numFmtId="4" fontId="8" fillId="9" borderId="1" xfId="27" applyNumberFormat="1" applyFont="1" applyFill="1" applyAlignment="1" applyProtection="1">
      <alignment horizontal="center" vertical="center" shrinkToFit="1"/>
    </xf>
    <xf numFmtId="0" fontId="10" fillId="0" borderId="1" xfId="26" quotePrefix="1" applyNumberFormat="1" applyFont="1" applyAlignment="1" applyProtection="1">
      <alignment horizontal="center" vertical="top" wrapText="1"/>
    </xf>
    <xf numFmtId="0" fontId="10" fillId="0" borderId="1" xfId="26" quotePrefix="1" applyNumberFormat="1" applyFont="1" applyProtection="1">
      <alignment horizontal="left" vertical="top" wrapText="1"/>
    </xf>
    <xf numFmtId="0" fontId="10" fillId="0" borderId="1" xfId="26" applyNumberFormat="1" applyFont="1" applyProtection="1">
      <alignment horizontal="left" vertical="top" wrapText="1"/>
    </xf>
    <xf numFmtId="4" fontId="10" fillId="4" borderId="1" xfId="27" applyNumberFormat="1" applyFont="1" applyProtection="1">
      <alignment horizontal="right" vertical="top" shrinkToFit="1"/>
    </xf>
    <xf numFmtId="4" fontId="8" fillId="4" borderId="1" xfId="27" applyNumberFormat="1" applyFont="1" applyAlignment="1" applyProtection="1">
      <alignment horizontal="center" vertical="center" shrinkToFit="1"/>
    </xf>
    <xf numFmtId="0" fontId="8" fillId="5" borderId="1" xfId="26" quotePrefix="1" applyNumberFormat="1" applyFont="1" applyFill="1" applyAlignment="1" applyProtection="1">
      <alignment horizontal="center" vertical="top" wrapText="1"/>
    </xf>
    <xf numFmtId="0" fontId="10" fillId="5" borderId="1" xfId="26" quotePrefix="1" applyNumberFormat="1" applyFont="1" applyFill="1" applyProtection="1">
      <alignment horizontal="left" vertical="top" wrapText="1"/>
    </xf>
    <xf numFmtId="0" fontId="10" fillId="5" borderId="1" xfId="26" applyNumberFormat="1" applyFont="1" applyFill="1" applyProtection="1">
      <alignment horizontal="left" vertical="top" wrapText="1"/>
    </xf>
    <xf numFmtId="4" fontId="10" fillId="5" borderId="1" xfId="27" applyNumberFormat="1" applyFont="1" applyFill="1" applyProtection="1">
      <alignment horizontal="right" vertical="top" shrinkToFit="1"/>
    </xf>
    <xf numFmtId="4" fontId="8" fillId="5" borderId="1" xfId="27" applyNumberFormat="1" applyFont="1" applyFill="1" applyAlignment="1" applyProtection="1">
      <alignment horizontal="center" vertical="center" shrinkToFit="1"/>
    </xf>
    <xf numFmtId="0" fontId="10" fillId="5" borderId="1" xfId="26" quotePrefix="1" applyNumberFormat="1" applyFont="1" applyFill="1" applyAlignment="1" applyProtection="1">
      <alignment horizontal="center" vertical="top" wrapText="1"/>
    </xf>
    <xf numFmtId="4" fontId="10" fillId="5" borderId="1" xfId="30" applyNumberFormat="1" applyFont="1" applyFill="1" applyProtection="1">
      <alignment horizontal="right" vertical="top" shrinkToFit="1"/>
    </xf>
    <xf numFmtId="4" fontId="8" fillId="5" borderId="1" xfId="30" applyNumberFormat="1" applyFont="1" applyFill="1" applyAlignment="1" applyProtection="1">
      <alignment horizontal="center" vertical="center" shrinkToFit="1"/>
    </xf>
    <xf numFmtId="0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applyNumberFormat="1" applyFont="1" applyFill="1" applyAlignment="1" applyProtection="1">
      <alignment horizontal="center" vertical="top" wrapText="1"/>
    </xf>
    <xf numFmtId="49" fontId="10" fillId="5" borderId="1" xfId="26" quotePrefix="1" applyNumberFormat="1" applyFont="1" applyFill="1" applyProtection="1">
      <alignment horizontal="left" vertical="top" wrapText="1"/>
    </xf>
    <xf numFmtId="49" fontId="10" fillId="5" borderId="1" xfId="26" applyNumberFormat="1" applyFont="1" applyFill="1" applyProtection="1">
      <alignment horizontal="left" vertical="top" wrapText="1"/>
    </xf>
    <xf numFmtId="49" fontId="8" fillId="5" borderId="1" xfId="30" applyNumberFormat="1" applyFont="1" applyFill="1" applyAlignment="1" applyProtection="1">
      <alignment horizontal="center" vertical="center" shrinkToFit="1"/>
    </xf>
    <xf numFmtId="4" fontId="10" fillId="10" borderId="1" xfId="27" applyNumberFormat="1" applyFont="1" applyFill="1" applyProtection="1">
      <alignment horizontal="right" vertical="top" shrinkToFit="1"/>
    </xf>
    <xf numFmtId="4" fontId="8" fillId="10" borderId="1" xfId="27" applyNumberFormat="1" applyFont="1" applyFill="1" applyAlignment="1" applyProtection="1">
      <alignment horizontal="center" vertical="center" shrinkToFit="1"/>
    </xf>
    <xf numFmtId="4" fontId="10" fillId="10" borderId="1" xfId="30" applyNumberFormat="1" applyFont="1" applyFill="1" applyProtection="1">
      <alignment horizontal="right" vertical="top" shrinkToFit="1"/>
    </xf>
    <xf numFmtId="4" fontId="10" fillId="0" borderId="1" xfId="30" applyNumberFormat="1" applyFont="1" applyProtection="1">
      <alignment horizontal="right" vertical="top" shrinkToFit="1"/>
    </xf>
    <xf numFmtId="4" fontId="8" fillId="0" borderId="1" xfId="30" applyNumberFormat="1" applyFont="1" applyAlignment="1" applyProtection="1">
      <alignment horizontal="center" vertical="center" shrinkToFit="1"/>
    </xf>
    <xf numFmtId="0" fontId="8" fillId="6" borderId="1" xfId="26" applyNumberFormat="1" applyFont="1" applyFill="1" applyAlignment="1" applyProtection="1">
      <alignment horizontal="center" vertical="center" wrapText="1"/>
    </xf>
    <xf numFmtId="4" fontId="8" fillId="5" borderId="1" xfId="27" applyNumberFormat="1" applyFont="1" applyFill="1" applyProtection="1">
      <alignment horizontal="right" vertical="top" shrinkToFit="1"/>
    </xf>
    <xf numFmtId="0" fontId="8" fillId="0" borderId="1" xfId="26" quotePrefix="1" applyNumberFormat="1" applyFont="1" applyAlignment="1" applyProtection="1">
      <alignment horizontal="center" vertical="top" wrapText="1"/>
    </xf>
    <xf numFmtId="0" fontId="8" fillId="11" borderId="1" xfId="26" quotePrefix="1" applyNumberFormat="1" applyFont="1" applyFill="1" applyAlignment="1" applyProtection="1">
      <alignment horizontal="center" vertical="center" wrapText="1"/>
    </xf>
    <xf numFmtId="0" fontId="8" fillId="11" borderId="1" xfId="26" applyNumberFormat="1" applyFont="1" applyFill="1" applyAlignment="1" applyProtection="1">
      <alignment horizontal="center" vertical="center" wrapText="1"/>
    </xf>
    <xf numFmtId="0" fontId="8" fillId="0" borderId="1" xfId="26" applyNumberFormat="1" applyFont="1" applyAlignment="1" applyProtection="1">
      <alignment horizontal="center" vertical="top" wrapText="1"/>
    </xf>
    <xf numFmtId="49" fontId="10" fillId="0" borderId="1" xfId="26" applyNumberFormat="1" applyFont="1" applyProtection="1">
      <alignment horizontal="left" vertical="top" wrapText="1"/>
    </xf>
    <xf numFmtId="0" fontId="10" fillId="0" borderId="1" xfId="26" applyNumberFormat="1" applyFont="1" applyAlignment="1" applyProtection="1">
      <alignment horizontal="center" vertical="top" wrapText="1"/>
    </xf>
    <xf numFmtId="0" fontId="8" fillId="9" borderId="1" xfId="26" quotePrefix="1" applyNumberFormat="1" applyFont="1" applyFill="1" applyAlignment="1" applyProtection="1">
      <alignment horizontal="center" vertical="top" wrapText="1"/>
    </xf>
    <xf numFmtId="0" fontId="8" fillId="9" borderId="1" xfId="26" applyNumberFormat="1" applyFont="1" applyFill="1" applyAlignment="1" applyProtection="1">
      <alignment horizontal="center" vertical="top" wrapText="1"/>
    </xf>
    <xf numFmtId="4" fontId="8" fillId="9" borderId="1" xfId="27" applyNumberFormat="1" applyFont="1" applyFill="1" applyAlignment="1" applyProtection="1">
      <alignment horizontal="center" vertical="top" shrinkToFit="1"/>
    </xf>
    <xf numFmtId="0" fontId="10" fillId="6" borderId="1" xfId="26" quotePrefix="1" applyNumberFormat="1" applyFont="1" applyFill="1" applyProtection="1">
      <alignment horizontal="left" vertical="top" wrapText="1"/>
    </xf>
    <xf numFmtId="0" fontId="10" fillId="6" borderId="1" xfId="26" applyNumberFormat="1" applyFont="1" applyFill="1" applyProtection="1">
      <alignment horizontal="left" vertical="top" wrapText="1"/>
    </xf>
    <xf numFmtId="4" fontId="8" fillId="6" borderId="1" xfId="27" applyNumberFormat="1" applyFont="1" applyFill="1" applyProtection="1">
      <alignment horizontal="right" vertical="top" shrinkToFit="1"/>
    </xf>
    <xf numFmtId="0" fontId="8" fillId="6" borderId="1" xfId="26" quotePrefix="1" applyNumberFormat="1" applyFont="1" applyFill="1" applyAlignment="1" applyProtection="1">
      <alignment horizontal="center" vertical="top" wrapText="1"/>
    </xf>
    <xf numFmtId="49" fontId="10" fillId="6" borderId="1" xfId="26" applyNumberFormat="1" applyFont="1" applyFill="1" applyProtection="1">
      <alignment horizontal="left" vertical="top" wrapText="1"/>
    </xf>
    <xf numFmtId="0" fontId="8" fillId="9" borderId="1" xfId="26" quotePrefix="1" applyNumberFormat="1" applyFont="1" applyFill="1" applyProtection="1">
      <alignment horizontal="left" vertical="top" wrapText="1"/>
    </xf>
    <xf numFmtId="0" fontId="8" fillId="9" borderId="1" xfId="26" applyNumberFormat="1" applyFont="1" applyFill="1" applyProtection="1">
      <alignment horizontal="left" vertical="top" wrapText="1"/>
    </xf>
    <xf numFmtId="4" fontId="8" fillId="9" borderId="1" xfId="27" applyNumberFormat="1" applyFont="1" applyFill="1" applyProtection="1">
      <alignment horizontal="right" vertical="top" shrinkToFit="1"/>
    </xf>
    <xf numFmtId="0" fontId="8" fillId="0" borderId="1" xfId="21" applyNumberFormat="1" applyFont="1" applyAlignment="1" applyProtection="1">
      <alignment horizontal="center" vertical="center"/>
    </xf>
    <xf numFmtId="4" fontId="8" fillId="3" borderId="1" xfId="22" applyNumberFormat="1" applyFont="1" applyAlignment="1" applyProtection="1">
      <alignment horizontal="center" vertical="center" shrinkToFit="1"/>
    </xf>
    <xf numFmtId="0" fontId="11" fillId="0" borderId="1" xfId="19" applyNumberFormat="1" applyFont="1" applyProtection="1">
      <alignment horizontal="center" vertical="center" shrinkToFit="1"/>
    </xf>
    <xf numFmtId="0" fontId="12" fillId="0" borderId="1" xfId="19" applyNumberFormat="1" applyFont="1" applyAlignment="1" applyProtection="1">
      <alignment horizontal="center" vertical="center" shrinkToFit="1"/>
    </xf>
    <xf numFmtId="0" fontId="3" fillId="0" borderId="0" xfId="15" applyNumberFormat="1" applyProtection="1">
      <alignment horizontal="right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2" fontId="10" fillId="5" borderId="1" xfId="30" applyNumberFormat="1" applyFont="1" applyFill="1" applyProtection="1">
      <alignment horizontal="right" vertical="top" shrinkToFit="1"/>
    </xf>
    <xf numFmtId="49" fontId="10" fillId="5" borderId="1" xfId="30" applyNumberFormat="1" applyFont="1" applyFill="1" applyProtection="1">
      <alignment horizontal="right" vertical="top" shrinkToFit="1"/>
    </xf>
    <xf numFmtId="4" fontId="10" fillId="6" borderId="1" xfId="27" applyNumberFormat="1" applyFont="1" applyFill="1" applyProtection="1">
      <alignment horizontal="right" vertical="top" shrinkToFit="1"/>
    </xf>
    <xf numFmtId="0" fontId="10" fillId="11" borderId="1" xfId="26" quotePrefix="1" applyNumberFormat="1" applyFont="1" applyFill="1" applyProtection="1">
      <alignment horizontal="left" vertical="top" wrapText="1"/>
    </xf>
    <xf numFmtId="49" fontId="10" fillId="11" borderId="1" xfId="26" applyNumberFormat="1" applyFont="1" applyFill="1" applyProtection="1">
      <alignment horizontal="left" vertical="top" wrapText="1"/>
    </xf>
    <xf numFmtId="0" fontId="10" fillId="11" borderId="1" xfId="26" applyNumberFormat="1" applyFont="1" applyFill="1" applyProtection="1">
      <alignment horizontal="left" vertical="top" wrapText="1"/>
    </xf>
    <xf numFmtId="4" fontId="10" fillId="11" borderId="1" xfId="30" applyNumberFormat="1" applyFont="1" applyFill="1" applyProtection="1">
      <alignment horizontal="right" vertical="top" shrinkToFit="1"/>
    </xf>
    <xf numFmtId="4" fontId="8" fillId="11" borderId="1" xfId="30" applyNumberFormat="1" applyFont="1" applyFill="1" applyAlignment="1" applyProtection="1">
      <alignment horizontal="center" vertical="center" shrinkToFit="1"/>
    </xf>
    <xf numFmtId="0" fontId="8" fillId="11" borderId="1" xfId="26" quotePrefix="1" applyNumberFormat="1" applyFont="1" applyFill="1" applyAlignment="1" applyProtection="1">
      <alignment horizontal="center" vertical="top" wrapText="1"/>
    </xf>
    <xf numFmtId="4" fontId="8" fillId="6" borderId="1" xfId="27" applyNumberFormat="1" applyFont="1" applyFill="1" applyAlignment="1" applyProtection="1">
      <alignment horizontal="center" vertical="center" shrinkToFit="1"/>
    </xf>
    <xf numFmtId="4" fontId="10" fillId="12" borderId="1" xfId="27" applyNumberFormat="1" applyFont="1" applyFill="1" applyProtection="1">
      <alignment horizontal="right" vertical="top" shrinkToFit="1"/>
    </xf>
    <xf numFmtId="4" fontId="8" fillId="10" borderId="1" xfId="30" applyNumberFormat="1" applyFont="1" applyFill="1" applyAlignment="1" applyProtection="1">
      <alignment horizontal="center" vertical="center" shrinkToFit="1"/>
    </xf>
    <xf numFmtId="0" fontId="13" fillId="0" borderId="0" xfId="10" applyNumberFormat="1" applyFont="1" applyAlignment="1" applyProtection="1">
      <alignment horizontal="right" vertical="top" wrapText="1"/>
    </xf>
    <xf numFmtId="0" fontId="4" fillId="0" borderId="0" xfId="13" applyNumberFormat="1" applyProtection="1">
      <alignment horizontal="center"/>
    </xf>
    <xf numFmtId="0" fontId="3" fillId="0" borderId="0" xfId="15" applyNumberFormat="1" applyProtection="1">
      <alignment horizontal="right"/>
    </xf>
    <xf numFmtId="4" fontId="10" fillId="13" borderId="1" xfId="27" applyNumberFormat="1" applyFont="1" applyFill="1" applyProtection="1">
      <alignment horizontal="right" vertical="top" shrinkToFit="1"/>
    </xf>
    <xf numFmtId="0" fontId="8" fillId="5" borderId="1" xfId="26" applyNumberFormat="1" applyFont="1" applyFill="1" applyAlignment="1" applyProtection="1">
      <alignment horizontal="center" vertical="top" wrapText="1"/>
    </xf>
    <xf numFmtId="4" fontId="10" fillId="13" borderId="1" xfId="30" applyNumberFormat="1" applyFont="1" applyFill="1" applyProtection="1">
      <alignment horizontal="right" vertical="top" shrinkToFit="1"/>
    </xf>
    <xf numFmtId="0" fontId="13" fillId="0" borderId="0" xfId="10" applyNumberFormat="1" applyFont="1" applyAlignment="1" applyProtection="1">
      <alignment horizontal="center" vertical="top" wrapText="1"/>
    </xf>
    <xf numFmtId="0" fontId="11" fillId="0" borderId="1" xfId="19" applyNumberFormat="1" applyFont="1" applyAlignment="1" applyProtection="1">
      <alignment horizontal="center" vertical="center" shrinkToFit="1"/>
    </xf>
    <xf numFmtId="0" fontId="8" fillId="5" borderId="1" xfId="26" applyNumberFormat="1" applyFont="1" applyFill="1" applyAlignment="1" applyProtection="1">
      <alignment horizontal="center" vertical="center" wrapText="1"/>
    </xf>
    <xf numFmtId="0" fontId="10" fillId="5" borderId="1" xfId="22" quotePrefix="1" applyNumberFormat="1" applyFont="1" applyFill="1" applyAlignment="1" applyProtection="1">
      <alignment horizontal="center" vertical="top" wrapText="1"/>
    </xf>
    <xf numFmtId="0" fontId="10" fillId="5" borderId="1" xfId="22" applyNumberFormat="1" applyFont="1" applyFill="1" applyAlignment="1" applyProtection="1">
      <alignment horizontal="center" vertical="top" wrapText="1"/>
    </xf>
    <xf numFmtId="0" fontId="0" fillId="5" borderId="0" xfId="0" applyFill="1" applyBorder="1" applyProtection="1">
      <protection locked="0"/>
    </xf>
    <xf numFmtId="49" fontId="0" fillId="5" borderId="0" xfId="0" applyNumberFormat="1" applyFill="1" applyBorder="1" applyProtection="1">
      <protection locked="0"/>
    </xf>
    <xf numFmtId="0" fontId="3" fillId="5" borderId="0" xfId="11" applyNumberFormat="1" applyFill="1" applyProtection="1"/>
    <xf numFmtId="0" fontId="4" fillId="5" borderId="0" xfId="13" applyNumberFormat="1" applyFill="1" applyProtection="1">
      <alignment horizontal="center"/>
    </xf>
    <xf numFmtId="0" fontId="3" fillId="5" borderId="0" xfId="14" applyNumberFormat="1" applyFill="1" applyProtection="1">
      <alignment wrapText="1"/>
    </xf>
    <xf numFmtId="0" fontId="3" fillId="5" borderId="0" xfId="15" applyNumberFormat="1" applyFill="1" applyProtection="1">
      <alignment horizontal="right"/>
    </xf>
    <xf numFmtId="0" fontId="0" fillId="5" borderId="0" xfId="0" applyFill="1" applyAlignment="1" applyProtection="1">
      <alignment horizontal="center" vertical="center"/>
      <protection locked="0"/>
    </xf>
    <xf numFmtId="2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0" fontId="0" fillId="14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5" borderId="0" xfId="0" applyNumberFormat="1" applyFill="1" applyProtection="1">
      <protection locked="0"/>
    </xf>
    <xf numFmtId="4" fontId="16" fillId="5" borderId="1" xfId="27" applyNumberFormat="1" applyFont="1" applyFill="1" applyAlignment="1" applyProtection="1">
      <alignment horizontal="center" vertical="top" shrinkToFit="1"/>
    </xf>
    <xf numFmtId="4" fontId="16" fillId="5" borderId="1" xfId="30" applyNumberFormat="1" applyFont="1" applyFill="1" applyAlignment="1" applyProtection="1">
      <alignment horizontal="center" vertical="top" shrinkToFit="1"/>
    </xf>
    <xf numFmtId="4" fontId="17" fillId="5" borderId="1" xfId="27" applyNumberFormat="1" applyFont="1" applyFill="1" applyAlignment="1" applyProtection="1">
      <alignment horizontal="center" vertical="top" shrinkToFit="1"/>
    </xf>
    <xf numFmtId="4" fontId="17" fillId="5" borderId="1" xfId="27" applyNumberFormat="1" applyFont="1" applyFill="1" applyAlignment="1" applyProtection="1">
      <alignment horizontal="center" vertical="center" shrinkToFit="1"/>
    </xf>
    <xf numFmtId="4" fontId="18" fillId="5" borderId="0" xfId="0" applyNumberFormat="1" applyFont="1" applyFill="1" applyBorder="1" applyProtection="1">
      <protection locked="0"/>
    </xf>
    <xf numFmtId="0" fontId="0" fillId="16" borderId="0" xfId="0" applyFill="1" applyProtection="1">
      <protection locked="0"/>
    </xf>
    <xf numFmtId="4" fontId="19" fillId="5" borderId="0" xfId="0" applyNumberFormat="1" applyFont="1" applyFill="1" applyProtection="1">
      <protection locked="0"/>
    </xf>
    <xf numFmtId="4" fontId="18" fillId="5" borderId="0" xfId="0" applyNumberFormat="1" applyFont="1" applyFill="1" applyProtection="1">
      <protection locked="0"/>
    </xf>
    <xf numFmtId="49" fontId="8" fillId="5" borderId="1" xfId="26" applyNumberFormat="1" applyFont="1" applyFill="1" applyAlignment="1" applyProtection="1">
      <alignment horizontal="center" vertical="center" wrapText="1"/>
    </xf>
    <xf numFmtId="2" fontId="16" fillId="5" borderId="1" xfId="30" applyNumberFormat="1" applyFont="1" applyFill="1" applyAlignment="1" applyProtection="1">
      <alignment horizontal="center" vertical="top" shrinkToFit="1"/>
    </xf>
    <xf numFmtId="4" fontId="16" fillId="5" borderId="1" xfId="26" quotePrefix="1" applyNumberFormat="1" applyFont="1" applyFill="1" applyAlignment="1" applyProtection="1">
      <alignment horizontal="center" vertical="top" wrapText="1"/>
    </xf>
    <xf numFmtId="0" fontId="16" fillId="5" borderId="1" xfId="26" applyNumberFormat="1" applyFont="1" applyFill="1" applyAlignment="1" applyProtection="1">
      <alignment horizontal="center" vertical="top" wrapText="1"/>
    </xf>
    <xf numFmtId="0" fontId="8" fillId="5" borderId="1" xfId="21" applyNumberFormat="1" applyFont="1" applyFill="1" applyAlignment="1" applyProtection="1">
      <alignment horizontal="center" vertical="center"/>
    </xf>
    <xf numFmtId="4" fontId="17" fillId="5" borderId="1" xfId="22" applyNumberFormat="1" applyFont="1" applyFill="1" applyAlignment="1" applyProtection="1">
      <alignment horizontal="center" vertical="center" shrinkToFit="1"/>
    </xf>
    <xf numFmtId="4" fontId="16" fillId="10" borderId="1" xfId="27" applyNumberFormat="1" applyFont="1" applyFill="1" applyAlignment="1" applyProtection="1">
      <alignment horizontal="center" vertical="top" shrinkToFit="1"/>
    </xf>
    <xf numFmtId="0" fontId="10" fillId="10" borderId="1" xfId="26" quotePrefix="1" applyNumberFormat="1" applyFont="1" applyFill="1" applyAlignment="1" applyProtection="1">
      <alignment horizontal="center" vertical="top" wrapText="1"/>
    </xf>
    <xf numFmtId="0" fontId="10" fillId="10" borderId="1" xfId="26" quotePrefix="1" applyNumberFormat="1" applyFont="1" applyFill="1" applyProtection="1">
      <alignment horizontal="left" vertical="top" wrapText="1"/>
    </xf>
    <xf numFmtId="0" fontId="10" fillId="10" borderId="1" xfId="26" applyNumberFormat="1" applyFont="1" applyFill="1" applyAlignment="1" applyProtection="1">
      <alignment horizontal="center" vertical="top" wrapText="1"/>
    </xf>
    <xf numFmtId="0" fontId="8" fillId="10" borderId="1" xfId="26" quotePrefix="1" applyNumberFormat="1" applyFont="1" applyFill="1" applyAlignment="1" applyProtection="1">
      <alignment horizontal="center" vertical="top" wrapText="1"/>
    </xf>
    <xf numFmtId="0" fontId="8" fillId="10" borderId="1" xfId="26" applyNumberFormat="1" applyFont="1" applyFill="1" applyAlignment="1" applyProtection="1">
      <alignment horizontal="center" vertical="center" wrapText="1"/>
    </xf>
    <xf numFmtId="49" fontId="8" fillId="10" borderId="1" xfId="26" applyNumberFormat="1" applyFont="1" applyFill="1" applyAlignment="1" applyProtection="1">
      <alignment horizontal="center" vertical="center" wrapText="1"/>
    </xf>
    <xf numFmtId="49" fontId="8" fillId="10" borderId="1" xfId="26" quotePrefix="1" applyNumberFormat="1" applyFont="1" applyFill="1" applyAlignment="1" applyProtection="1">
      <alignment horizontal="center" vertical="center" wrapText="1"/>
    </xf>
    <xf numFmtId="2" fontId="17" fillId="10" borderId="1" xfId="30" applyNumberFormat="1" applyFont="1" applyFill="1" applyAlignment="1" applyProtection="1">
      <alignment horizontal="center" vertical="center" shrinkToFit="1"/>
    </xf>
    <xf numFmtId="0" fontId="8" fillId="10" borderId="1" xfId="26" applyNumberFormat="1" applyFont="1" applyFill="1" applyAlignment="1" applyProtection="1">
      <alignment horizontal="center" vertical="top" wrapText="1"/>
    </xf>
    <xf numFmtId="49" fontId="8" fillId="10" borderId="1" xfId="26" applyNumberFormat="1" applyFont="1" applyFill="1" applyAlignment="1" applyProtection="1">
      <alignment horizontal="left" vertical="center" wrapText="1"/>
    </xf>
    <xf numFmtId="0" fontId="20" fillId="5" borderId="1" xfId="26" quotePrefix="1" applyNumberFormat="1" applyFont="1" applyFill="1" applyAlignment="1" applyProtection="1">
      <alignment horizontal="center" vertical="top" wrapText="1"/>
    </xf>
    <xf numFmtId="0" fontId="10" fillId="5" borderId="1" xfId="22" applyNumberFormat="1" applyFont="1" applyFill="1" applyAlignment="1" applyProtection="1">
      <alignment horizontal="left" vertical="top" wrapText="1"/>
    </xf>
    <xf numFmtId="164" fontId="10" fillId="5" borderId="1" xfId="26" quotePrefix="1" applyNumberFormat="1" applyFont="1" applyFill="1" applyAlignment="1" applyProtection="1">
      <alignment horizontal="center" vertical="top" wrapText="1"/>
    </xf>
    <xf numFmtId="164" fontId="10" fillId="5" borderId="1" xfId="26" applyNumberFormat="1" applyFont="1" applyFill="1" applyAlignment="1" applyProtection="1">
      <alignment horizontal="center" vertical="top" wrapText="1"/>
    </xf>
    <xf numFmtId="164" fontId="8" fillId="5" borderId="1" xfId="26" applyNumberFormat="1" applyFont="1" applyFill="1" applyAlignment="1" applyProtection="1">
      <alignment horizontal="center" vertical="top" wrapText="1"/>
    </xf>
    <xf numFmtId="49" fontId="8" fillId="5" borderId="1" xfId="26" applyNumberFormat="1" applyFont="1" applyFill="1" applyAlignment="1" applyProtection="1">
      <alignment horizontal="center" vertical="top" wrapText="1"/>
    </xf>
    <xf numFmtId="4" fontId="17" fillId="5" borderId="1" xfId="30" applyNumberFormat="1" applyFont="1" applyFill="1" applyAlignment="1" applyProtection="1">
      <alignment horizontal="center" vertical="top" shrinkToFit="1"/>
    </xf>
    <xf numFmtId="4" fontId="17" fillId="5" borderId="1" xfId="30" applyNumberFormat="1" applyFont="1" applyFill="1" applyAlignment="1" applyProtection="1">
      <alignment horizontal="center" vertical="center" shrinkToFit="1"/>
    </xf>
    <xf numFmtId="0" fontId="21" fillId="5" borderId="1" xfId="26" applyNumberFormat="1" applyFont="1" applyFill="1" applyAlignment="1" applyProtection="1">
      <alignment horizontal="center" vertical="top" wrapText="1"/>
    </xf>
    <xf numFmtId="0" fontId="8" fillId="5" borderId="1" xfId="22" applyNumberFormat="1" applyFont="1" applyFill="1" applyAlignment="1" applyProtection="1">
      <alignment horizontal="center" vertical="top" wrapText="1"/>
    </xf>
    <xf numFmtId="0" fontId="15" fillId="0" borderId="0" xfId="14" applyNumberFormat="1" applyFont="1" applyProtection="1">
      <alignment wrapText="1"/>
    </xf>
    <xf numFmtId="0" fontId="15" fillId="0" borderId="0" xfId="14" applyFont="1">
      <alignment wrapText="1"/>
    </xf>
    <xf numFmtId="0" fontId="12" fillId="0" borderId="1" xfId="3" applyNumberFormat="1" applyFont="1" applyAlignment="1" applyProtection="1">
      <alignment horizontal="center" vertical="center" wrapText="1"/>
    </xf>
    <xf numFmtId="0" fontId="12" fillId="0" borderId="1" xfId="3" applyFont="1" applyAlignment="1">
      <alignment horizontal="center" vertical="center" wrapText="1"/>
    </xf>
    <xf numFmtId="0" fontId="3" fillId="0" borderId="0" xfId="15" applyNumberFormat="1" applyProtection="1">
      <alignment horizontal="right"/>
    </xf>
    <xf numFmtId="0" fontId="3" fillId="0" borderId="0" xfId="15">
      <alignment horizontal="right"/>
    </xf>
    <xf numFmtId="0" fontId="12" fillId="0" borderId="1" xfId="3" applyNumberFormat="1" applyFont="1" applyProtection="1">
      <alignment horizontal="center" vertical="center" wrapText="1"/>
    </xf>
    <xf numFmtId="0" fontId="12" fillId="0" borderId="1" xfId="3" applyFont="1">
      <alignment horizontal="center" vertical="center" wrapText="1"/>
    </xf>
    <xf numFmtId="0" fontId="12" fillId="0" borderId="6" xfId="3" applyNumberFormat="1" applyFont="1" applyBorder="1" applyAlignment="1" applyProtection="1">
      <alignment horizontal="center" vertical="center" wrapText="1"/>
    </xf>
    <xf numFmtId="0" fontId="12" fillId="0" borderId="7" xfId="3" applyNumberFormat="1" applyFont="1" applyBorder="1" applyAlignment="1" applyProtection="1">
      <alignment horizontal="center" vertical="center" wrapText="1"/>
    </xf>
    <xf numFmtId="0" fontId="12" fillId="0" borderId="8" xfId="3" applyNumberFormat="1" applyFont="1" applyBorder="1" applyAlignment="1" applyProtection="1">
      <alignment horizontal="center" vertical="center" wrapText="1"/>
    </xf>
    <xf numFmtId="0" fontId="13" fillId="0" borderId="0" xfId="10" applyNumberFormat="1" applyFont="1" applyAlignment="1" applyProtection="1">
      <alignment horizontal="right" vertical="top" wrapText="1"/>
    </xf>
    <xf numFmtId="0" fontId="14" fillId="15" borderId="0" xfId="12" applyNumberFormat="1" applyFont="1" applyFill="1" applyAlignment="1" applyProtection="1">
      <alignment horizontal="center" wrapText="1"/>
    </xf>
    <xf numFmtId="0" fontId="4" fillId="0" borderId="0" xfId="13" applyNumberFormat="1" applyProtection="1">
      <alignment horizontal="center"/>
    </xf>
    <xf numFmtId="0" fontId="4" fillId="0" borderId="0" xfId="13">
      <alignment horizontal="center"/>
    </xf>
    <xf numFmtId="0" fontId="13" fillId="14" borderId="0" xfId="10" applyNumberFormat="1" applyFont="1" applyFill="1" applyAlignment="1" applyProtection="1">
      <alignment horizontal="right" vertical="top" wrapText="1"/>
    </xf>
  </cellXfs>
  <cellStyles count="36">
    <cellStyle name="br" xfId="1"/>
    <cellStyle name="col" xfId="2"/>
    <cellStyle name="st32" xfId="3"/>
    <cellStyle name="st33" xfId="4"/>
    <cellStyle name="st34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154"/>
  <sheetViews>
    <sheetView showGridLines="0" zoomScale="65" zoomScaleNormal="65" workbookViewId="0">
      <pane ySplit="8" topLeftCell="A54" activePane="bottomLeft" state="frozen"/>
      <selection pane="bottomLeft" activeCell="A16" sqref="A16"/>
    </sheetView>
  </sheetViews>
  <sheetFormatPr defaultColWidth="8.85546875" defaultRowHeight="15"/>
  <cols>
    <col min="1" max="1" width="70.5703125" style="1" customWidth="1"/>
    <col min="2" max="2" width="8.28515625" style="1" hidden="1" customWidth="1"/>
    <col min="3" max="3" width="6.5703125" style="1" customWidth="1"/>
    <col min="4" max="4" width="17.7109375" style="1" customWidth="1"/>
    <col min="5" max="6" width="8.28515625" style="1" customWidth="1"/>
    <col min="7" max="7" width="7.85546875" style="1" customWidth="1"/>
    <col min="8" max="8" width="18.85546875" style="1" customWidth="1"/>
    <col min="9" max="9" width="19" style="1" customWidth="1"/>
    <col min="10" max="10" width="11" style="6" customWidth="1"/>
    <col min="11" max="13" width="0.140625" style="1" hidden="1" customWidth="1"/>
    <col min="14" max="16" width="0.140625" style="1" customWidth="1"/>
    <col min="17" max="17" width="8.85546875" style="1" customWidth="1"/>
    <col min="18" max="16384" width="8.85546875" style="1"/>
  </cols>
  <sheetData>
    <row r="1" spans="1:17" ht="17.45" customHeight="1">
      <c r="A1" s="164" t="s">
        <v>112</v>
      </c>
      <c r="B1" s="164"/>
      <c r="C1" s="164"/>
      <c r="D1" s="164"/>
      <c r="E1" s="164"/>
      <c r="F1" s="164"/>
      <c r="G1" s="164"/>
      <c r="H1" s="164"/>
      <c r="I1" s="164"/>
      <c r="J1" s="164"/>
      <c r="K1" s="2"/>
      <c r="L1" s="2"/>
      <c r="M1" s="2"/>
      <c r="N1" s="2"/>
      <c r="O1" s="2"/>
      <c r="P1" s="2"/>
      <c r="Q1" s="2"/>
    </row>
    <row r="2" spans="1:17" ht="17.45" customHeight="1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2"/>
      <c r="L2" s="2"/>
      <c r="M2" s="2"/>
      <c r="N2" s="2"/>
      <c r="O2" s="2"/>
      <c r="P2" s="2"/>
      <c r="Q2" s="2"/>
    </row>
    <row r="3" spans="1:17" ht="17.45" customHeight="1">
      <c r="A3" s="164" t="s">
        <v>194</v>
      </c>
      <c r="B3" s="164"/>
      <c r="C3" s="164"/>
      <c r="D3" s="164"/>
      <c r="E3" s="164"/>
      <c r="F3" s="164"/>
      <c r="G3" s="164"/>
      <c r="H3" s="164"/>
      <c r="I3" s="164"/>
      <c r="J3" s="164"/>
      <c r="K3" s="2"/>
      <c r="L3" s="2"/>
      <c r="M3" s="2"/>
      <c r="N3" s="2"/>
      <c r="O3" s="2"/>
      <c r="P3" s="2"/>
      <c r="Q3" s="2"/>
    </row>
    <row r="4" spans="1:17" ht="17.45" customHeight="1">
      <c r="A4" s="80"/>
      <c r="B4" s="80"/>
      <c r="C4" s="80"/>
      <c r="D4" s="80"/>
      <c r="E4" s="80"/>
      <c r="F4" s="80"/>
      <c r="G4" s="80"/>
      <c r="H4" s="80"/>
      <c r="I4" s="80"/>
      <c r="J4" s="7"/>
      <c r="K4" s="2"/>
      <c r="L4" s="2"/>
      <c r="M4" s="2"/>
      <c r="N4" s="2"/>
      <c r="O4" s="2"/>
      <c r="P4" s="2"/>
      <c r="Q4" s="2"/>
    </row>
    <row r="5" spans="1:17" ht="121.15" customHeight="1">
      <c r="A5" s="165" t="s">
        <v>182</v>
      </c>
      <c r="B5" s="165"/>
      <c r="C5" s="165"/>
      <c r="D5" s="165"/>
      <c r="E5" s="165"/>
      <c r="F5" s="165"/>
      <c r="G5" s="165"/>
      <c r="H5" s="165"/>
      <c r="I5" s="165"/>
      <c r="J5" s="165"/>
      <c r="K5" s="81"/>
      <c r="L5" s="81"/>
      <c r="M5" s="81"/>
      <c r="N5" s="81"/>
      <c r="O5" s="81"/>
      <c r="P5" s="81"/>
      <c r="Q5" s="81"/>
    </row>
    <row r="6" spans="1:17" ht="15.75" customHeigh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81"/>
      <c r="L6" s="81"/>
      <c r="M6" s="81"/>
      <c r="N6" s="81"/>
      <c r="O6" s="81"/>
      <c r="P6" s="81"/>
      <c r="Q6" s="81"/>
    </row>
    <row r="7" spans="1:17" ht="14.65" customHeight="1">
      <c r="A7" s="153" t="s">
        <v>38</v>
      </c>
      <c r="B7" s="154"/>
      <c r="C7" s="154"/>
      <c r="D7" s="154"/>
      <c r="E7" s="154"/>
      <c r="F7" s="154"/>
      <c r="G7" s="154"/>
      <c r="H7" s="154"/>
      <c r="I7" s="154"/>
      <c r="J7" s="154"/>
      <c r="K7" s="3"/>
      <c r="L7" s="3"/>
      <c r="M7" s="3"/>
      <c r="N7" s="3"/>
      <c r="O7" s="3"/>
      <c r="P7" s="3"/>
      <c r="Q7" s="3"/>
    </row>
    <row r="8" spans="1:17" ht="12.75" customHeight="1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79"/>
      <c r="L8" s="79"/>
      <c r="M8" s="79"/>
      <c r="N8" s="79"/>
      <c r="O8" s="79"/>
      <c r="P8" s="79"/>
      <c r="Q8" s="79"/>
    </row>
    <row r="9" spans="1:17">
      <c r="A9" s="159" t="s">
        <v>0</v>
      </c>
      <c r="B9" s="159" t="s">
        <v>1</v>
      </c>
      <c r="C9" s="159" t="s">
        <v>2</v>
      </c>
      <c r="D9" s="159" t="s">
        <v>3</v>
      </c>
      <c r="E9" s="159" t="s">
        <v>4</v>
      </c>
      <c r="F9" s="159" t="s">
        <v>5</v>
      </c>
      <c r="G9" s="161" t="s">
        <v>165</v>
      </c>
      <c r="H9" s="159" t="s">
        <v>114</v>
      </c>
      <c r="I9" s="159" t="s">
        <v>115</v>
      </c>
      <c r="J9" s="155" t="s">
        <v>116</v>
      </c>
    </row>
    <row r="10" spans="1:17" ht="42" customHeight="1">
      <c r="A10" s="160"/>
      <c r="B10" s="160"/>
      <c r="C10" s="160"/>
      <c r="D10" s="160"/>
      <c r="E10" s="160"/>
      <c r="F10" s="160"/>
      <c r="G10" s="162"/>
      <c r="H10" s="160"/>
      <c r="I10" s="160"/>
      <c r="J10" s="156"/>
    </row>
    <row r="11" spans="1:17" ht="18">
      <c r="A11" s="77">
        <v>1</v>
      </c>
      <c r="B11" s="77">
        <v>2</v>
      </c>
      <c r="C11" s="77">
        <v>2</v>
      </c>
      <c r="D11" s="77">
        <v>3</v>
      </c>
      <c r="E11" s="77">
        <v>4</v>
      </c>
      <c r="F11" s="77">
        <v>5</v>
      </c>
      <c r="G11" s="163"/>
      <c r="H11" s="77">
        <v>7</v>
      </c>
      <c r="I11" s="77">
        <v>8</v>
      </c>
      <c r="J11" s="78">
        <v>9</v>
      </c>
    </row>
    <row r="12" spans="1:17" ht="82.15" customHeight="1">
      <c r="A12" s="26" t="s">
        <v>39</v>
      </c>
      <c r="B12" s="26" t="s">
        <v>40</v>
      </c>
      <c r="C12" s="27"/>
      <c r="D12" s="27"/>
      <c r="E12" s="27"/>
      <c r="F12" s="27"/>
      <c r="G12" s="27"/>
      <c r="H12" s="28" t="e">
        <f>H13+H50+H57+H66+H78+H129+H132+H139+H143+H150</f>
        <v>#VALUE!</v>
      </c>
      <c r="I12" s="28">
        <f>I13+I50+I57+I66+I78+I129+I132+I139+I143+I150</f>
        <v>6920657.4800000004</v>
      </c>
      <c r="J12" s="42" t="e">
        <f>I12*100/H12</f>
        <v>#VALUE!</v>
      </c>
    </row>
    <row r="13" spans="1:17" ht="27.6" customHeight="1">
      <c r="A13" s="29" t="s">
        <v>143</v>
      </c>
      <c r="B13" s="30" t="s">
        <v>40</v>
      </c>
      <c r="C13" s="31" t="s">
        <v>117</v>
      </c>
      <c r="D13" s="29"/>
      <c r="E13" s="29"/>
      <c r="F13" s="29"/>
      <c r="G13" s="29"/>
      <c r="H13" s="32" t="e">
        <f>H14+H18+H36+H39+H42+H46</f>
        <v>#VALUE!</v>
      </c>
      <c r="I13" s="32">
        <f>I14+I17+I39+I46</f>
        <v>3379041.6300000008</v>
      </c>
      <c r="J13" s="42" t="e">
        <f>I13*100/H13</f>
        <v>#VALUE!</v>
      </c>
    </row>
    <row r="14" spans="1:17" ht="56.25" customHeight="1">
      <c r="A14" s="33" t="s">
        <v>41</v>
      </c>
      <c r="B14" s="34" t="s">
        <v>40</v>
      </c>
      <c r="C14" s="34" t="s">
        <v>42</v>
      </c>
      <c r="D14" s="35"/>
      <c r="E14" s="35"/>
      <c r="F14" s="35"/>
      <c r="G14" s="35"/>
      <c r="H14" s="51">
        <f>H15</f>
        <v>146400</v>
      </c>
      <c r="I14" s="51">
        <f>I15</f>
        <v>109800</v>
      </c>
      <c r="J14" s="42">
        <f>I14*100/H14</f>
        <v>75</v>
      </c>
    </row>
    <row r="15" spans="1:17" s="8" customFormat="1" ht="37.5">
      <c r="A15" s="38" t="s">
        <v>43</v>
      </c>
      <c r="B15" s="39" t="s">
        <v>40</v>
      </c>
      <c r="C15" s="39" t="s">
        <v>42</v>
      </c>
      <c r="D15" s="39" t="s">
        <v>44</v>
      </c>
      <c r="E15" s="40"/>
      <c r="F15" s="40"/>
      <c r="G15" s="40"/>
      <c r="H15" s="41">
        <f>H16</f>
        <v>146400</v>
      </c>
      <c r="I15" s="41">
        <v>109800</v>
      </c>
      <c r="J15" s="42">
        <f t="shared" ref="J15:J98" si="0">I15*100/H15</f>
        <v>75</v>
      </c>
    </row>
    <row r="16" spans="1:17" s="8" customFormat="1" ht="75">
      <c r="A16" s="43" t="s">
        <v>45</v>
      </c>
      <c r="B16" s="39" t="s">
        <v>40</v>
      </c>
      <c r="C16" s="39" t="s">
        <v>42</v>
      </c>
      <c r="D16" s="39" t="s">
        <v>44</v>
      </c>
      <c r="E16" s="39" t="s">
        <v>46</v>
      </c>
      <c r="F16" s="39" t="s">
        <v>117</v>
      </c>
      <c r="G16" s="39">
        <v>296</v>
      </c>
      <c r="H16" s="44">
        <v>146400</v>
      </c>
      <c r="I16" s="44">
        <v>109800</v>
      </c>
      <c r="J16" s="45">
        <f t="shared" si="0"/>
        <v>75</v>
      </c>
    </row>
    <row r="17" spans="1:16" ht="75">
      <c r="A17" s="33" t="s">
        <v>20</v>
      </c>
      <c r="B17" s="34" t="s">
        <v>40</v>
      </c>
      <c r="C17" s="34" t="s">
        <v>21</v>
      </c>
      <c r="D17" s="35"/>
      <c r="E17" s="35"/>
      <c r="F17" s="35"/>
      <c r="G17" s="35"/>
      <c r="H17" s="51" t="e">
        <f>H18+H36</f>
        <v>#VALUE!</v>
      </c>
      <c r="I17" s="51">
        <f t="shared" ref="I17:P17" si="1">I18+I36</f>
        <v>2789185.8700000006</v>
      </c>
      <c r="J17" s="45" t="e">
        <f t="shared" si="0"/>
        <v>#VALUE!</v>
      </c>
      <c r="K17" s="92">
        <f t="shared" si="1"/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</row>
    <row r="18" spans="1:16" s="8" customFormat="1" ht="18.75">
      <c r="A18" s="38" t="s">
        <v>22</v>
      </c>
      <c r="B18" s="39" t="s">
        <v>40</v>
      </c>
      <c r="C18" s="39" t="s">
        <v>21</v>
      </c>
      <c r="D18" s="39" t="s">
        <v>47</v>
      </c>
      <c r="E18" s="40"/>
      <c r="F18" s="40"/>
      <c r="G18" s="40"/>
      <c r="H18" s="51" t="e">
        <f>H19+H21+H23+H24+H25+H26+H27+H28+H29+H30+H31+H32+H33+H34+H35</f>
        <v>#VALUE!</v>
      </c>
      <c r="I18" s="51">
        <f>I19+I21+I23+I24+I25+I26+I27+I28+I29+I30+I31+I32+I33+I34+I35</f>
        <v>2335694.2300000004</v>
      </c>
      <c r="J18" s="45" t="e">
        <f t="shared" si="0"/>
        <v>#VALUE!</v>
      </c>
    </row>
    <row r="19" spans="1:16" s="8" customFormat="1" ht="37.5">
      <c r="A19" s="43" t="s">
        <v>23</v>
      </c>
      <c r="B19" s="39" t="s">
        <v>40</v>
      </c>
      <c r="C19" s="39" t="s">
        <v>21</v>
      </c>
      <c r="D19" s="39" t="s">
        <v>47</v>
      </c>
      <c r="E19" s="39" t="s">
        <v>24</v>
      </c>
      <c r="F19" s="39" t="s">
        <v>117</v>
      </c>
      <c r="G19" s="39">
        <v>211</v>
      </c>
      <c r="H19" s="44">
        <v>1632996.25</v>
      </c>
      <c r="I19" s="44">
        <v>1045971.76</v>
      </c>
      <c r="J19" s="45">
        <f t="shared" si="0"/>
        <v>64.052306305051218</v>
      </c>
    </row>
    <row r="20" spans="1:16" s="8" customFormat="1" ht="56.25" hidden="1">
      <c r="A20" s="43" t="s">
        <v>25</v>
      </c>
      <c r="B20" s="39" t="s">
        <v>40</v>
      </c>
      <c r="C20" s="39" t="s">
        <v>21</v>
      </c>
      <c r="D20" s="39" t="s">
        <v>47</v>
      </c>
      <c r="E20" s="39" t="s">
        <v>26</v>
      </c>
      <c r="F20" s="39" t="s">
        <v>117</v>
      </c>
      <c r="G20" s="39"/>
      <c r="H20" s="44">
        <v>0</v>
      </c>
      <c r="I20" s="44">
        <v>0</v>
      </c>
      <c r="J20" s="45" t="e">
        <f t="shared" si="0"/>
        <v>#DIV/0!</v>
      </c>
    </row>
    <row r="21" spans="1:16" s="8" customFormat="1" ht="75">
      <c r="A21" s="43" t="s">
        <v>27</v>
      </c>
      <c r="B21" s="39" t="s">
        <v>40</v>
      </c>
      <c r="C21" s="39" t="s">
        <v>21</v>
      </c>
      <c r="D21" s="39" t="s">
        <v>47</v>
      </c>
      <c r="E21" s="39" t="s">
        <v>28</v>
      </c>
      <c r="F21" s="39" t="s">
        <v>117</v>
      </c>
      <c r="G21" s="39">
        <v>213</v>
      </c>
      <c r="H21" s="44">
        <v>493164.87</v>
      </c>
      <c r="I21" s="44">
        <v>310586.5</v>
      </c>
      <c r="J21" s="45">
        <f t="shared" si="0"/>
        <v>62.978228761509314</v>
      </c>
    </row>
    <row r="22" spans="1:16" s="8" customFormat="1" ht="37.5" hidden="1">
      <c r="A22" s="43" t="s">
        <v>29</v>
      </c>
      <c r="B22" s="39" t="s">
        <v>40</v>
      </c>
      <c r="C22" s="39" t="s">
        <v>21</v>
      </c>
      <c r="D22" s="39" t="s">
        <v>47</v>
      </c>
      <c r="E22" s="39" t="s">
        <v>30</v>
      </c>
      <c r="F22" s="39" t="s">
        <v>117</v>
      </c>
      <c r="G22" s="39"/>
      <c r="H22" s="44">
        <v>0</v>
      </c>
      <c r="I22" s="44">
        <v>0</v>
      </c>
      <c r="J22" s="45" t="e">
        <f t="shared" si="0"/>
        <v>#DIV/0!</v>
      </c>
    </row>
    <row r="23" spans="1:16" s="8" customFormat="1" ht="18.75">
      <c r="A23" s="43" t="s">
        <v>31</v>
      </c>
      <c r="B23" s="39" t="s">
        <v>40</v>
      </c>
      <c r="C23" s="39" t="s">
        <v>21</v>
      </c>
      <c r="D23" s="39" t="s">
        <v>47</v>
      </c>
      <c r="E23" s="39" t="s">
        <v>32</v>
      </c>
      <c r="F23" s="39" t="s">
        <v>117</v>
      </c>
      <c r="G23" s="39">
        <v>226</v>
      </c>
      <c r="H23" s="44">
        <v>535288.64</v>
      </c>
      <c r="I23" s="82">
        <v>396679.58</v>
      </c>
      <c r="J23" s="45">
        <f t="shared" si="0"/>
        <v>74.105734805057693</v>
      </c>
    </row>
    <row r="24" spans="1:16" s="8" customFormat="1" ht="18.75">
      <c r="A24" s="46" t="s">
        <v>180</v>
      </c>
      <c r="B24" s="39"/>
      <c r="C24" s="39">
        <v>104</v>
      </c>
      <c r="D24" s="40" t="s">
        <v>47</v>
      </c>
      <c r="E24" s="39">
        <v>244</v>
      </c>
      <c r="F24" s="39">
        <v>100</v>
      </c>
      <c r="G24" s="39">
        <v>223</v>
      </c>
      <c r="H24" s="44">
        <v>31927.61</v>
      </c>
      <c r="I24" s="82">
        <v>31927.61</v>
      </c>
      <c r="J24" s="45">
        <f t="shared" si="0"/>
        <v>100</v>
      </c>
    </row>
    <row r="25" spans="1:16" s="8" customFormat="1" ht="18.75">
      <c r="A25" s="46" t="s">
        <v>180</v>
      </c>
      <c r="B25" s="39" t="s">
        <v>40</v>
      </c>
      <c r="C25" s="39" t="s">
        <v>21</v>
      </c>
      <c r="D25" s="39" t="s">
        <v>47</v>
      </c>
      <c r="E25" s="39" t="s">
        <v>32</v>
      </c>
      <c r="F25" s="39" t="s">
        <v>118</v>
      </c>
      <c r="G25" s="39">
        <v>223</v>
      </c>
      <c r="H25" s="44">
        <v>300000</v>
      </c>
      <c r="I25" s="82">
        <v>41240.230000000003</v>
      </c>
      <c r="J25" s="45">
        <f t="shared" si="0"/>
        <v>13.746743333333335</v>
      </c>
    </row>
    <row r="26" spans="1:16" s="8" customFormat="1" ht="18.75">
      <c r="A26" s="46" t="s">
        <v>181</v>
      </c>
      <c r="B26" s="39" t="s">
        <v>40</v>
      </c>
      <c r="C26" s="39" t="s">
        <v>21</v>
      </c>
      <c r="D26" s="39" t="s">
        <v>47</v>
      </c>
      <c r="E26" s="39" t="s">
        <v>32</v>
      </c>
      <c r="F26" s="39" t="s">
        <v>119</v>
      </c>
      <c r="G26" s="39">
        <v>310</v>
      </c>
      <c r="H26" s="44">
        <v>50000</v>
      </c>
      <c r="I26" s="82">
        <v>0</v>
      </c>
      <c r="J26" s="45">
        <f t="shared" si="0"/>
        <v>0</v>
      </c>
    </row>
    <row r="27" spans="1:16" s="8" customFormat="1" ht="18.75">
      <c r="A27" s="43" t="s">
        <v>33</v>
      </c>
      <c r="B27" s="39" t="s">
        <v>40</v>
      </c>
      <c r="C27" s="39" t="s">
        <v>21</v>
      </c>
      <c r="D27" s="39" t="s">
        <v>47</v>
      </c>
      <c r="E27" s="39" t="s">
        <v>34</v>
      </c>
      <c r="F27" s="39" t="s">
        <v>117</v>
      </c>
      <c r="G27" s="39">
        <v>293</v>
      </c>
      <c r="H27" s="44">
        <v>5000</v>
      </c>
      <c r="I27" s="82">
        <v>0</v>
      </c>
      <c r="J27" s="45">
        <f t="shared" si="0"/>
        <v>0</v>
      </c>
    </row>
    <row r="28" spans="1:16" s="8" customFormat="1" ht="18.75">
      <c r="A28" s="43" t="s">
        <v>35</v>
      </c>
      <c r="B28" s="39" t="s">
        <v>40</v>
      </c>
      <c r="C28" s="39" t="s">
        <v>21</v>
      </c>
      <c r="D28" s="39" t="s">
        <v>47</v>
      </c>
      <c r="E28" s="39" t="s">
        <v>36</v>
      </c>
      <c r="F28" s="39" t="s">
        <v>117</v>
      </c>
      <c r="G28" s="39">
        <v>292</v>
      </c>
      <c r="H28" s="44">
        <v>5000.13</v>
      </c>
      <c r="I28" s="82">
        <v>0</v>
      </c>
      <c r="J28" s="45">
        <f t="shared" si="0"/>
        <v>0</v>
      </c>
    </row>
    <row r="29" spans="1:16" s="9" customFormat="1" ht="18.75">
      <c r="A29" s="47" t="s">
        <v>176</v>
      </c>
      <c r="B29" s="48"/>
      <c r="C29" s="49" t="s">
        <v>21</v>
      </c>
      <c r="D29" s="49" t="s">
        <v>47</v>
      </c>
      <c r="E29" s="49" t="s">
        <v>32</v>
      </c>
      <c r="F29" s="49" t="s">
        <v>117</v>
      </c>
      <c r="G29" s="49" t="s">
        <v>177</v>
      </c>
      <c r="H29" s="83" t="s">
        <v>184</v>
      </c>
      <c r="I29" s="82">
        <v>61916</v>
      </c>
      <c r="J29" s="50"/>
    </row>
    <row r="30" spans="1:16" s="9" customFormat="1" ht="18.75">
      <c r="A30" s="47" t="s">
        <v>174</v>
      </c>
      <c r="B30" s="48"/>
      <c r="C30" s="49" t="s">
        <v>21</v>
      </c>
      <c r="D30" s="49" t="s">
        <v>47</v>
      </c>
      <c r="E30" s="49" t="s">
        <v>32</v>
      </c>
      <c r="F30" s="49" t="s">
        <v>117</v>
      </c>
      <c r="G30" s="49" t="s">
        <v>175</v>
      </c>
      <c r="H30" s="83" t="s">
        <v>183</v>
      </c>
      <c r="I30" s="82">
        <v>36218.26</v>
      </c>
      <c r="J30" s="50"/>
    </row>
    <row r="31" spans="1:16" s="8" customFormat="1" ht="18.75">
      <c r="A31" s="46" t="s">
        <v>173</v>
      </c>
      <c r="B31" s="39"/>
      <c r="C31" s="49" t="s">
        <v>21</v>
      </c>
      <c r="D31" s="49" t="s">
        <v>47</v>
      </c>
      <c r="E31" s="49" t="s">
        <v>32</v>
      </c>
      <c r="F31" s="49" t="s">
        <v>117</v>
      </c>
      <c r="G31" s="49" t="s">
        <v>172</v>
      </c>
      <c r="H31" s="44">
        <v>193905.34</v>
      </c>
      <c r="I31" s="82">
        <v>193905.34</v>
      </c>
      <c r="J31" s="45">
        <f t="shared" si="0"/>
        <v>100</v>
      </c>
    </row>
    <row r="32" spans="1:16" s="8" customFormat="1" ht="37.5">
      <c r="A32" s="46" t="s">
        <v>171</v>
      </c>
      <c r="B32" s="39"/>
      <c r="C32" s="49" t="s">
        <v>21</v>
      </c>
      <c r="D32" s="40" t="s">
        <v>47</v>
      </c>
      <c r="E32" s="39">
        <v>244</v>
      </c>
      <c r="F32" s="49" t="s">
        <v>117</v>
      </c>
      <c r="G32" s="39">
        <v>349</v>
      </c>
      <c r="H32" s="44">
        <v>220</v>
      </c>
      <c r="I32" s="82">
        <v>220</v>
      </c>
      <c r="J32" s="45">
        <f t="shared" si="0"/>
        <v>100</v>
      </c>
    </row>
    <row r="33" spans="1:10" s="8" customFormat="1" ht="18.75">
      <c r="A33" s="46" t="s">
        <v>170</v>
      </c>
      <c r="B33" s="39"/>
      <c r="C33" s="49" t="s">
        <v>21</v>
      </c>
      <c r="D33" s="40" t="s">
        <v>47</v>
      </c>
      <c r="E33" s="39">
        <v>244</v>
      </c>
      <c r="F33" s="49" t="s">
        <v>117</v>
      </c>
      <c r="G33" s="39">
        <v>346</v>
      </c>
      <c r="H33" s="44">
        <v>73411</v>
      </c>
      <c r="I33" s="82">
        <v>73411</v>
      </c>
      <c r="J33" s="45">
        <f t="shared" si="0"/>
        <v>100</v>
      </c>
    </row>
    <row r="34" spans="1:10" s="8" customFormat="1" ht="18.75">
      <c r="A34" s="46" t="s">
        <v>169</v>
      </c>
      <c r="B34" s="39"/>
      <c r="C34" s="49" t="s">
        <v>21</v>
      </c>
      <c r="D34" s="40" t="s">
        <v>47</v>
      </c>
      <c r="E34" s="39">
        <v>244</v>
      </c>
      <c r="F34" s="49" t="s">
        <v>117</v>
      </c>
      <c r="G34" s="39">
        <v>344</v>
      </c>
      <c r="H34" s="44">
        <v>99800</v>
      </c>
      <c r="I34" s="82">
        <v>99800</v>
      </c>
      <c r="J34" s="45">
        <f t="shared" si="0"/>
        <v>100</v>
      </c>
    </row>
    <row r="35" spans="1:10" s="8" customFormat="1" ht="37.5">
      <c r="A35" s="43" t="s">
        <v>168</v>
      </c>
      <c r="B35" s="39" t="s">
        <v>40</v>
      </c>
      <c r="C35" s="39" t="s">
        <v>21</v>
      </c>
      <c r="D35" s="39" t="s">
        <v>47</v>
      </c>
      <c r="E35" s="39">
        <v>244</v>
      </c>
      <c r="F35" s="39" t="s">
        <v>117</v>
      </c>
      <c r="G35" s="39">
        <v>343</v>
      </c>
      <c r="H35" s="44">
        <v>43817.95</v>
      </c>
      <c r="I35" s="82">
        <v>43817.95</v>
      </c>
      <c r="J35" s="45">
        <f>I35*100/H35</f>
        <v>100</v>
      </c>
    </row>
    <row r="36" spans="1:10" ht="56.25">
      <c r="A36" s="70" t="s">
        <v>48</v>
      </c>
      <c r="B36" s="67" t="s">
        <v>40</v>
      </c>
      <c r="C36" s="67" t="s">
        <v>21</v>
      </c>
      <c r="D36" s="67" t="s">
        <v>49</v>
      </c>
      <c r="E36" s="68"/>
      <c r="F36" s="68"/>
      <c r="G36" s="68"/>
      <c r="H36" s="84">
        <f>H37+H38</f>
        <v>509909.75</v>
      </c>
      <c r="I36" s="84">
        <f>I37+I38</f>
        <v>453491.64</v>
      </c>
      <c r="J36" s="91">
        <f t="shared" si="0"/>
        <v>88.935667537245564</v>
      </c>
    </row>
    <row r="37" spans="1:10" s="8" customFormat="1" ht="37.5">
      <c r="A37" s="43" t="s">
        <v>23</v>
      </c>
      <c r="B37" s="39" t="s">
        <v>40</v>
      </c>
      <c r="C37" s="39" t="s">
        <v>21</v>
      </c>
      <c r="D37" s="39" t="s">
        <v>49</v>
      </c>
      <c r="E37" s="39" t="s">
        <v>24</v>
      </c>
      <c r="F37" s="39" t="s">
        <v>117</v>
      </c>
      <c r="G37" s="39">
        <v>211</v>
      </c>
      <c r="H37" s="44">
        <v>391635.75</v>
      </c>
      <c r="I37" s="44">
        <v>349766.77</v>
      </c>
      <c r="J37" s="45">
        <f t="shared" si="0"/>
        <v>89.309203769063473</v>
      </c>
    </row>
    <row r="38" spans="1:10" s="8" customFormat="1" ht="75">
      <c r="A38" s="43" t="s">
        <v>27</v>
      </c>
      <c r="B38" s="39" t="s">
        <v>40</v>
      </c>
      <c r="C38" s="39" t="s">
        <v>21</v>
      </c>
      <c r="D38" s="39" t="s">
        <v>49</v>
      </c>
      <c r="E38" s="39" t="s">
        <v>28</v>
      </c>
      <c r="F38" s="39" t="s">
        <v>117</v>
      </c>
      <c r="G38" s="39">
        <v>213</v>
      </c>
      <c r="H38" s="44">
        <v>118274</v>
      </c>
      <c r="I38" s="44">
        <v>103724.87</v>
      </c>
      <c r="J38" s="45">
        <f t="shared" si="0"/>
        <v>87.698792634053135</v>
      </c>
    </row>
    <row r="39" spans="1:10" s="8" customFormat="1" ht="30" customHeight="1">
      <c r="A39" s="46" t="s">
        <v>152</v>
      </c>
      <c r="B39" s="39"/>
      <c r="C39" s="49" t="s">
        <v>151</v>
      </c>
      <c r="D39" s="39"/>
      <c r="E39" s="39"/>
      <c r="F39" s="39"/>
      <c r="G39" s="39"/>
      <c r="H39" s="53">
        <f>H40</f>
        <v>169069</v>
      </c>
      <c r="I39" s="53">
        <v>169069</v>
      </c>
      <c r="J39" s="45">
        <f t="shared" si="0"/>
        <v>100</v>
      </c>
    </row>
    <row r="40" spans="1:10" s="8" customFormat="1" ht="37.5">
      <c r="A40" s="46" t="s">
        <v>153</v>
      </c>
      <c r="B40" s="39"/>
      <c r="C40" s="49" t="s">
        <v>151</v>
      </c>
      <c r="D40" s="40" t="s">
        <v>90</v>
      </c>
      <c r="E40" s="39"/>
      <c r="F40" s="39"/>
      <c r="G40" s="39"/>
      <c r="H40" s="44">
        <f>H41</f>
        <v>169069</v>
      </c>
      <c r="I40" s="44">
        <v>169069</v>
      </c>
      <c r="J40" s="45">
        <f t="shared" si="0"/>
        <v>100</v>
      </c>
    </row>
    <row r="41" spans="1:10" s="8" customFormat="1" ht="57" customHeight="1">
      <c r="A41" s="46" t="s">
        <v>154</v>
      </c>
      <c r="B41" s="39"/>
      <c r="C41" s="49" t="s">
        <v>151</v>
      </c>
      <c r="D41" s="40" t="s">
        <v>90</v>
      </c>
      <c r="E41" s="39">
        <v>244</v>
      </c>
      <c r="F41" s="39"/>
      <c r="G41" s="39">
        <v>226</v>
      </c>
      <c r="H41" s="44">
        <v>169069</v>
      </c>
      <c r="I41" s="44">
        <v>169069</v>
      </c>
      <c r="J41" s="45">
        <f t="shared" si="0"/>
        <v>100</v>
      </c>
    </row>
    <row r="42" spans="1:10" s="8" customFormat="1" ht="18.75">
      <c r="A42" s="38" t="s">
        <v>50</v>
      </c>
      <c r="B42" s="39" t="s">
        <v>40</v>
      </c>
      <c r="C42" s="39" t="s">
        <v>51</v>
      </c>
      <c r="D42" s="40"/>
      <c r="E42" s="40"/>
      <c r="F42" s="40"/>
      <c r="G42" s="40"/>
      <c r="H42" s="51">
        <v>20000</v>
      </c>
      <c r="I42" s="51">
        <v>0</v>
      </c>
      <c r="J42" s="52">
        <f t="shared" si="0"/>
        <v>0</v>
      </c>
    </row>
    <row r="43" spans="1:10" s="8" customFormat="1" ht="18.75">
      <c r="A43" s="43" t="s">
        <v>52</v>
      </c>
      <c r="B43" s="39" t="s">
        <v>40</v>
      </c>
      <c r="C43" s="39" t="s">
        <v>51</v>
      </c>
      <c r="D43" s="39" t="s">
        <v>53</v>
      </c>
      <c r="E43" s="40"/>
      <c r="F43" s="40"/>
      <c r="G43" s="40"/>
      <c r="H43" s="41">
        <v>20000</v>
      </c>
      <c r="I43" s="41">
        <v>0</v>
      </c>
      <c r="J43" s="42">
        <f t="shared" si="0"/>
        <v>0</v>
      </c>
    </row>
    <row r="44" spans="1:10" s="8" customFormat="1" ht="18.75">
      <c r="A44" s="43" t="s">
        <v>54</v>
      </c>
      <c r="B44" s="39" t="s">
        <v>40</v>
      </c>
      <c r="C44" s="39" t="s">
        <v>51</v>
      </c>
      <c r="D44" s="39" t="s">
        <v>53</v>
      </c>
      <c r="E44" s="39" t="s">
        <v>55</v>
      </c>
      <c r="F44" s="39" t="s">
        <v>117</v>
      </c>
      <c r="G44" s="39">
        <v>295</v>
      </c>
      <c r="H44" s="44">
        <v>20000</v>
      </c>
      <c r="I44" s="44">
        <v>0</v>
      </c>
      <c r="J44" s="45">
        <f t="shared" si="0"/>
        <v>0</v>
      </c>
    </row>
    <row r="45" spans="1:10" s="8" customFormat="1" ht="18.75">
      <c r="A45" s="38" t="s">
        <v>56</v>
      </c>
      <c r="B45" s="39" t="s">
        <v>40</v>
      </c>
      <c r="C45" s="39" t="s">
        <v>57</v>
      </c>
      <c r="D45" s="40"/>
      <c r="E45" s="40"/>
      <c r="F45" s="40"/>
      <c r="G45" s="40"/>
      <c r="H45" s="41">
        <v>688449.71</v>
      </c>
      <c r="I45" s="41">
        <f>I47+I48</f>
        <v>310986.75999999995</v>
      </c>
      <c r="J45" s="52">
        <f t="shared" si="0"/>
        <v>45.172037330076002</v>
      </c>
    </row>
    <row r="46" spans="1:10" s="8" customFormat="1" ht="37.5">
      <c r="A46" s="43" t="s">
        <v>58</v>
      </c>
      <c r="B46" s="39" t="s">
        <v>40</v>
      </c>
      <c r="C46" s="39" t="s">
        <v>57</v>
      </c>
      <c r="D46" s="39" t="s">
        <v>59</v>
      </c>
      <c r="E46" s="40"/>
      <c r="F46" s="40"/>
      <c r="G46" s="40"/>
      <c r="H46" s="51">
        <v>688449.71</v>
      </c>
      <c r="I46" s="51">
        <v>310986.76</v>
      </c>
      <c r="J46" s="52">
        <f t="shared" si="0"/>
        <v>45.172037330076009</v>
      </c>
    </row>
    <row r="47" spans="1:10" s="8" customFormat="1" ht="37.5">
      <c r="A47" s="46" t="s">
        <v>171</v>
      </c>
      <c r="B47" s="39"/>
      <c r="C47" s="49" t="s">
        <v>57</v>
      </c>
      <c r="D47" s="40" t="s">
        <v>59</v>
      </c>
      <c r="E47" s="40">
        <v>244</v>
      </c>
      <c r="F47" s="49" t="s">
        <v>117</v>
      </c>
      <c r="G47" s="40">
        <v>349</v>
      </c>
      <c r="H47" s="41">
        <v>2626.04</v>
      </c>
      <c r="I47" s="41">
        <v>2626.04</v>
      </c>
      <c r="J47" s="42">
        <f t="shared" si="0"/>
        <v>100</v>
      </c>
    </row>
    <row r="48" spans="1:10" s="8" customFormat="1" ht="18.75">
      <c r="A48" s="43" t="s">
        <v>31</v>
      </c>
      <c r="B48" s="39" t="s">
        <v>40</v>
      </c>
      <c r="C48" s="39" t="s">
        <v>57</v>
      </c>
      <c r="D48" s="39" t="s">
        <v>59</v>
      </c>
      <c r="E48" s="39" t="s">
        <v>32</v>
      </c>
      <c r="F48" s="39" t="s">
        <v>117</v>
      </c>
      <c r="G48" s="39">
        <v>226</v>
      </c>
      <c r="H48" s="44">
        <v>685823.67</v>
      </c>
      <c r="I48" s="44">
        <v>308360.71999999997</v>
      </c>
      <c r="J48" s="45">
        <f t="shared" si="0"/>
        <v>44.962099368777977</v>
      </c>
    </row>
    <row r="49" spans="1:10" ht="18.75" hidden="1">
      <c r="A49" s="33" t="s">
        <v>35</v>
      </c>
      <c r="B49" s="34" t="s">
        <v>40</v>
      </c>
      <c r="C49" s="34" t="s">
        <v>57</v>
      </c>
      <c r="D49" s="34" t="s">
        <v>59</v>
      </c>
      <c r="E49" s="34" t="s">
        <v>36</v>
      </c>
      <c r="F49" s="34" t="s">
        <v>117</v>
      </c>
      <c r="G49" s="34"/>
      <c r="H49" s="54">
        <v>2763</v>
      </c>
      <c r="I49" s="54">
        <v>2763</v>
      </c>
      <c r="J49" s="55">
        <f t="shared" si="0"/>
        <v>100</v>
      </c>
    </row>
    <row r="50" spans="1:10" s="4" customFormat="1" ht="34.9" customHeight="1">
      <c r="A50" s="56" t="s">
        <v>144</v>
      </c>
      <c r="B50" s="10" t="s">
        <v>40</v>
      </c>
      <c r="C50" s="10" t="s">
        <v>145</v>
      </c>
      <c r="D50" s="11"/>
      <c r="E50" s="11"/>
      <c r="F50" s="11"/>
      <c r="G50" s="11"/>
      <c r="H50" s="12">
        <f>H51</f>
        <v>101575</v>
      </c>
      <c r="I50" s="12">
        <f>I51</f>
        <v>64031.299999999996</v>
      </c>
      <c r="J50" s="52">
        <f t="shared" si="0"/>
        <v>63.038444499138571</v>
      </c>
    </row>
    <row r="51" spans="1:10" s="8" customFormat="1" ht="37.5">
      <c r="A51" s="15" t="s">
        <v>6</v>
      </c>
      <c r="B51" s="13" t="s">
        <v>40</v>
      </c>
      <c r="C51" s="13" t="s">
        <v>7</v>
      </c>
      <c r="D51" s="14"/>
      <c r="E51" s="14"/>
      <c r="F51" s="14"/>
      <c r="G51" s="14"/>
      <c r="H51" s="57">
        <f>H52</f>
        <v>101575</v>
      </c>
      <c r="I51" s="57">
        <f>I53+I54</f>
        <v>64031.299999999996</v>
      </c>
      <c r="J51" s="52">
        <f t="shared" si="0"/>
        <v>63.038444499138571</v>
      </c>
    </row>
    <row r="52" spans="1:10" s="8" customFormat="1" ht="37.5">
      <c r="A52" s="43" t="s">
        <v>8</v>
      </c>
      <c r="B52" s="39" t="s">
        <v>40</v>
      </c>
      <c r="C52" s="39" t="s">
        <v>7</v>
      </c>
      <c r="D52" s="39" t="s">
        <v>9</v>
      </c>
      <c r="E52" s="40"/>
      <c r="F52" s="40"/>
      <c r="G52" s="40"/>
      <c r="H52" s="41">
        <v>101575</v>
      </c>
      <c r="I52" s="41">
        <v>42685.4</v>
      </c>
      <c r="J52" s="42">
        <f t="shared" si="0"/>
        <v>42.023529411764706</v>
      </c>
    </row>
    <row r="53" spans="1:10" s="8" customFormat="1" ht="37.5">
      <c r="A53" s="43" t="s">
        <v>23</v>
      </c>
      <c r="B53" s="39" t="s">
        <v>40</v>
      </c>
      <c r="C53" s="39" t="s">
        <v>7</v>
      </c>
      <c r="D53" s="39" t="s">
        <v>9</v>
      </c>
      <c r="E53" s="39" t="s">
        <v>24</v>
      </c>
      <c r="F53" s="39" t="s">
        <v>120</v>
      </c>
      <c r="G53" s="39">
        <v>211</v>
      </c>
      <c r="H53" s="44">
        <v>78400</v>
      </c>
      <c r="I53" s="44">
        <v>49177.7</v>
      </c>
      <c r="J53" s="45">
        <f t="shared" si="0"/>
        <v>62.726658163265306</v>
      </c>
    </row>
    <row r="54" spans="1:10" s="8" customFormat="1" ht="75">
      <c r="A54" s="43" t="s">
        <v>27</v>
      </c>
      <c r="B54" s="39" t="s">
        <v>40</v>
      </c>
      <c r="C54" s="39" t="s">
        <v>7</v>
      </c>
      <c r="D54" s="39" t="s">
        <v>9</v>
      </c>
      <c r="E54" s="39" t="s">
        <v>28</v>
      </c>
      <c r="F54" s="39" t="s">
        <v>120</v>
      </c>
      <c r="G54" s="39">
        <v>213</v>
      </c>
      <c r="H54" s="44">
        <v>23175</v>
      </c>
      <c r="I54" s="44">
        <v>14853.6</v>
      </c>
      <c r="J54" s="45">
        <f t="shared" si="0"/>
        <v>64.09320388349515</v>
      </c>
    </row>
    <row r="55" spans="1:10" ht="37.5" hidden="1">
      <c r="A55" s="33" t="s">
        <v>29</v>
      </c>
      <c r="B55" s="34" t="s">
        <v>40</v>
      </c>
      <c r="C55" s="34" t="s">
        <v>7</v>
      </c>
      <c r="D55" s="34" t="s">
        <v>9</v>
      </c>
      <c r="E55" s="34" t="s">
        <v>30</v>
      </c>
      <c r="F55" s="34" t="s">
        <v>120</v>
      </c>
      <c r="G55" s="34"/>
      <c r="H55" s="54">
        <v>1000</v>
      </c>
      <c r="I55" s="54">
        <v>0</v>
      </c>
      <c r="J55" s="55">
        <f t="shared" si="0"/>
        <v>0</v>
      </c>
    </row>
    <row r="56" spans="1:10" ht="37.5" hidden="1">
      <c r="A56" s="33" t="s">
        <v>31</v>
      </c>
      <c r="B56" s="34" t="s">
        <v>40</v>
      </c>
      <c r="C56" s="34" t="s">
        <v>7</v>
      </c>
      <c r="D56" s="34" t="s">
        <v>9</v>
      </c>
      <c r="E56" s="34" t="s">
        <v>32</v>
      </c>
      <c r="F56" s="34" t="s">
        <v>120</v>
      </c>
      <c r="G56" s="34"/>
      <c r="H56" s="54">
        <v>2728.41</v>
      </c>
      <c r="I56" s="54">
        <v>0</v>
      </c>
      <c r="J56" s="55">
        <f t="shared" si="0"/>
        <v>0</v>
      </c>
    </row>
    <row r="57" spans="1:10" s="4" customFormat="1" ht="34.9" customHeight="1">
      <c r="A57" s="56" t="s">
        <v>193</v>
      </c>
      <c r="B57" s="10" t="s">
        <v>40</v>
      </c>
      <c r="C57" s="10" t="s">
        <v>150</v>
      </c>
      <c r="D57" s="11"/>
      <c r="E57" s="11"/>
      <c r="F57" s="11"/>
      <c r="G57" s="11"/>
      <c r="H57" s="12">
        <f>H60+H61+H64</f>
        <v>290391.88</v>
      </c>
      <c r="I57" s="12">
        <f>I60+I61+I64</f>
        <v>137062.39999999999</v>
      </c>
      <c r="J57" s="42">
        <f t="shared" si="0"/>
        <v>47.199115898144257</v>
      </c>
    </row>
    <row r="58" spans="1:10" s="8" customFormat="1" ht="56.25">
      <c r="A58" s="15" t="s">
        <v>60</v>
      </c>
      <c r="B58" s="13" t="s">
        <v>40</v>
      </c>
      <c r="C58" s="13" t="s">
        <v>61</v>
      </c>
      <c r="D58" s="14"/>
      <c r="E58" s="14"/>
      <c r="F58" s="14"/>
      <c r="G58" s="14"/>
      <c r="H58" s="57">
        <v>290391.88</v>
      </c>
      <c r="I58" s="57">
        <f>I59+I61+I64</f>
        <v>137062.39999999999</v>
      </c>
      <c r="J58" s="42">
        <f t="shared" si="0"/>
        <v>47.199115898144257</v>
      </c>
    </row>
    <row r="59" spans="1:10" s="8" customFormat="1" ht="37.5">
      <c r="A59" s="38" t="s">
        <v>62</v>
      </c>
      <c r="B59" s="39" t="s">
        <v>40</v>
      </c>
      <c r="C59" s="39" t="s">
        <v>61</v>
      </c>
      <c r="D59" s="39" t="s">
        <v>63</v>
      </c>
      <c r="E59" s="40"/>
      <c r="F59" s="40"/>
      <c r="G59" s="40"/>
      <c r="H59" s="41">
        <v>228738.13</v>
      </c>
      <c r="I59" s="41">
        <v>88738.13</v>
      </c>
      <c r="J59" s="42">
        <f t="shared" si="0"/>
        <v>38.794638217948183</v>
      </c>
    </row>
    <row r="60" spans="1:10" s="8" customFormat="1" ht="18.75">
      <c r="A60" s="43" t="s">
        <v>31</v>
      </c>
      <c r="B60" s="39" t="s">
        <v>40</v>
      </c>
      <c r="C60" s="39" t="s">
        <v>61</v>
      </c>
      <c r="D60" s="39" t="s">
        <v>63</v>
      </c>
      <c r="E60" s="39" t="s">
        <v>32</v>
      </c>
      <c r="F60" s="39" t="s">
        <v>117</v>
      </c>
      <c r="G60" s="39">
        <v>226</v>
      </c>
      <c r="H60" s="44">
        <v>228738.13</v>
      </c>
      <c r="I60" s="44">
        <v>88738.13</v>
      </c>
      <c r="J60" s="45">
        <f t="shared" si="0"/>
        <v>38.794638217948183</v>
      </c>
    </row>
    <row r="61" spans="1:10" ht="18.75">
      <c r="A61" s="58" t="s">
        <v>64</v>
      </c>
      <c r="B61" s="34" t="s">
        <v>40</v>
      </c>
      <c r="C61" s="34" t="s">
        <v>61</v>
      </c>
      <c r="D61" s="34" t="s">
        <v>65</v>
      </c>
      <c r="E61" s="35"/>
      <c r="F61" s="35"/>
      <c r="G61" s="35"/>
      <c r="H61" s="41">
        <f>H62</f>
        <v>31653.75</v>
      </c>
      <c r="I61" s="41">
        <v>21653.75</v>
      </c>
      <c r="J61" s="37">
        <f t="shared" si="0"/>
        <v>68.408166488962607</v>
      </c>
    </row>
    <row r="62" spans="1:10" s="8" customFormat="1" ht="18.75">
      <c r="A62" s="43" t="s">
        <v>31</v>
      </c>
      <c r="B62" s="39" t="s">
        <v>40</v>
      </c>
      <c r="C62" s="39" t="s">
        <v>61</v>
      </c>
      <c r="D62" s="39" t="s">
        <v>65</v>
      </c>
      <c r="E62" s="39" t="s">
        <v>32</v>
      </c>
      <c r="F62" s="39" t="s">
        <v>117</v>
      </c>
      <c r="G62" s="39">
        <v>226</v>
      </c>
      <c r="H62" s="44">
        <v>31653.75</v>
      </c>
      <c r="I62" s="44">
        <v>21653.75</v>
      </c>
      <c r="J62" s="45">
        <f t="shared" si="0"/>
        <v>68.408166488962607</v>
      </c>
    </row>
    <row r="63" spans="1:10" s="8" customFormat="1" ht="18.75" hidden="1">
      <c r="A63" s="43" t="s">
        <v>31</v>
      </c>
      <c r="B63" s="39" t="s">
        <v>40</v>
      </c>
      <c r="C63" s="39" t="s">
        <v>61</v>
      </c>
      <c r="D63" s="39" t="s">
        <v>65</v>
      </c>
      <c r="E63" s="39" t="s">
        <v>32</v>
      </c>
      <c r="F63" s="39" t="s">
        <v>119</v>
      </c>
      <c r="G63" s="39"/>
      <c r="H63" s="44">
        <v>0</v>
      </c>
      <c r="I63" s="44">
        <v>0</v>
      </c>
      <c r="J63" s="45" t="e">
        <f t="shared" si="0"/>
        <v>#DIV/0!</v>
      </c>
    </row>
    <row r="64" spans="1:10" ht="37.5">
      <c r="A64" s="58" t="s">
        <v>66</v>
      </c>
      <c r="B64" s="34" t="s">
        <v>40</v>
      </c>
      <c r="C64" s="34" t="s">
        <v>61</v>
      </c>
      <c r="D64" s="34" t="s">
        <v>67</v>
      </c>
      <c r="E64" s="35"/>
      <c r="F64" s="35"/>
      <c r="G64" s="35"/>
      <c r="H64" s="41">
        <v>30000</v>
      </c>
      <c r="I64" s="41">
        <v>26670.52</v>
      </c>
      <c r="J64" s="37">
        <f t="shared" si="0"/>
        <v>88.90173333333334</v>
      </c>
    </row>
    <row r="65" spans="1:10" s="8" customFormat="1" ht="18.75">
      <c r="A65" s="43" t="s">
        <v>31</v>
      </c>
      <c r="B65" s="39" t="s">
        <v>40</v>
      </c>
      <c r="C65" s="39" t="s">
        <v>61</v>
      </c>
      <c r="D65" s="39" t="s">
        <v>67</v>
      </c>
      <c r="E65" s="39" t="s">
        <v>32</v>
      </c>
      <c r="F65" s="39" t="s">
        <v>117</v>
      </c>
      <c r="G65" s="39">
        <v>226</v>
      </c>
      <c r="H65" s="44">
        <v>30000</v>
      </c>
      <c r="I65" s="44">
        <v>26670.52</v>
      </c>
      <c r="J65" s="45">
        <f t="shared" si="0"/>
        <v>88.90173333333334</v>
      </c>
    </row>
    <row r="66" spans="1:10" ht="45.6" customHeight="1">
      <c r="A66" s="22" t="s">
        <v>147</v>
      </c>
      <c r="B66" s="16" t="s">
        <v>40</v>
      </c>
      <c r="C66" s="16" t="s">
        <v>146</v>
      </c>
      <c r="D66" s="17"/>
      <c r="E66" s="17"/>
      <c r="F66" s="17"/>
      <c r="G66" s="17"/>
      <c r="H66" s="18">
        <f>H67+H70+H72+H74</f>
        <v>1219800</v>
      </c>
      <c r="I66" s="18">
        <f>I67+I70+I72</f>
        <v>313664.78000000003</v>
      </c>
      <c r="J66" s="37">
        <f t="shared" si="0"/>
        <v>25.714443351369081</v>
      </c>
    </row>
    <row r="67" spans="1:10" ht="21" customHeight="1">
      <c r="A67" s="58" t="s">
        <v>10</v>
      </c>
      <c r="B67" s="34" t="s">
        <v>40</v>
      </c>
      <c r="C67" s="34" t="s">
        <v>11</v>
      </c>
      <c r="D67" s="35"/>
      <c r="E67" s="35"/>
      <c r="F67" s="35"/>
      <c r="G67" s="35"/>
      <c r="H67" s="51">
        <v>200000</v>
      </c>
      <c r="I67" s="51">
        <v>0</v>
      </c>
      <c r="J67" s="37">
        <f t="shared" si="0"/>
        <v>0</v>
      </c>
    </row>
    <row r="68" spans="1:10" ht="37.5">
      <c r="A68" s="33" t="s">
        <v>121</v>
      </c>
      <c r="B68" s="34" t="s">
        <v>40</v>
      </c>
      <c r="C68" s="34" t="s">
        <v>11</v>
      </c>
      <c r="D68" s="34" t="s">
        <v>122</v>
      </c>
      <c r="E68" s="35"/>
      <c r="F68" s="35"/>
      <c r="G68" s="35"/>
      <c r="H68" s="41">
        <v>200000</v>
      </c>
      <c r="I68" s="41">
        <v>0</v>
      </c>
      <c r="J68" s="37">
        <f t="shared" si="0"/>
        <v>0</v>
      </c>
    </row>
    <row r="69" spans="1:10" s="8" customFormat="1" ht="18.75">
      <c r="A69" s="43" t="s">
        <v>31</v>
      </c>
      <c r="B69" s="39" t="s">
        <v>40</v>
      </c>
      <c r="C69" s="39" t="s">
        <v>11</v>
      </c>
      <c r="D69" s="39" t="s">
        <v>122</v>
      </c>
      <c r="E69" s="39" t="s">
        <v>32</v>
      </c>
      <c r="F69" s="39" t="s">
        <v>123</v>
      </c>
      <c r="G69" s="39">
        <v>226</v>
      </c>
      <c r="H69" s="44">
        <v>200000</v>
      </c>
      <c r="I69" s="44">
        <v>0</v>
      </c>
      <c r="J69" s="45">
        <f t="shared" si="0"/>
        <v>0</v>
      </c>
    </row>
    <row r="70" spans="1:10" s="8" customFormat="1" ht="37.5">
      <c r="A70" s="46" t="s">
        <v>155</v>
      </c>
      <c r="B70" s="39"/>
      <c r="C70" s="49" t="s">
        <v>11</v>
      </c>
      <c r="D70" s="40" t="s">
        <v>157</v>
      </c>
      <c r="E70" s="39"/>
      <c r="F70" s="39"/>
      <c r="G70" s="39"/>
      <c r="H70" s="53">
        <f>H71</f>
        <v>249767.27</v>
      </c>
      <c r="I70" s="53">
        <f>I71</f>
        <v>52750</v>
      </c>
      <c r="J70" s="45">
        <f t="shared" si="0"/>
        <v>21.119660714552392</v>
      </c>
    </row>
    <row r="71" spans="1:10" s="8" customFormat="1" ht="18.75">
      <c r="A71" s="46" t="s">
        <v>154</v>
      </c>
      <c r="B71" s="39"/>
      <c r="C71" s="49" t="s">
        <v>11</v>
      </c>
      <c r="D71" s="40" t="s">
        <v>157</v>
      </c>
      <c r="E71" s="39">
        <v>244</v>
      </c>
      <c r="F71" s="39">
        <v>2300</v>
      </c>
      <c r="G71" s="39">
        <v>226</v>
      </c>
      <c r="H71" s="44">
        <v>249767.27</v>
      </c>
      <c r="I71" s="44">
        <v>52750</v>
      </c>
      <c r="J71" s="45">
        <f t="shared" si="0"/>
        <v>21.119660714552392</v>
      </c>
    </row>
    <row r="72" spans="1:10" s="8" customFormat="1" ht="37.5">
      <c r="A72" s="46" t="s">
        <v>156</v>
      </c>
      <c r="B72" s="39"/>
      <c r="C72" s="49" t="s">
        <v>11</v>
      </c>
      <c r="D72" s="40" t="s">
        <v>158</v>
      </c>
      <c r="E72" s="39"/>
      <c r="F72" s="39"/>
      <c r="G72" s="39"/>
      <c r="H72" s="53">
        <f>H73</f>
        <v>741532.73</v>
      </c>
      <c r="I72" s="53">
        <f>I73</f>
        <v>260914.78</v>
      </c>
      <c r="J72" s="93">
        <f t="shared" si="0"/>
        <v>35.185875072567597</v>
      </c>
    </row>
    <row r="73" spans="1:10" s="8" customFormat="1" ht="18.75">
      <c r="A73" s="46" t="s">
        <v>154</v>
      </c>
      <c r="B73" s="39"/>
      <c r="C73" s="49" t="s">
        <v>11</v>
      </c>
      <c r="D73" s="40" t="s">
        <v>158</v>
      </c>
      <c r="E73" s="39">
        <v>244</v>
      </c>
      <c r="F73" s="39">
        <v>2300</v>
      </c>
      <c r="G73" s="39">
        <v>226</v>
      </c>
      <c r="H73" s="44">
        <v>741532.73</v>
      </c>
      <c r="I73" s="44">
        <v>260914.78</v>
      </c>
      <c r="J73" s="45">
        <f t="shared" si="0"/>
        <v>35.185875072567597</v>
      </c>
    </row>
    <row r="74" spans="1:10" s="8" customFormat="1" ht="37.5">
      <c r="A74" s="90" t="s">
        <v>188</v>
      </c>
      <c r="B74" s="85"/>
      <c r="C74" s="86" t="s">
        <v>185</v>
      </c>
      <c r="D74" s="87" t="s">
        <v>186</v>
      </c>
      <c r="E74" s="85"/>
      <c r="F74" s="85"/>
      <c r="G74" s="85"/>
      <c r="H74" s="85">
        <v>28500</v>
      </c>
      <c r="I74" s="88">
        <v>0</v>
      </c>
      <c r="J74" s="89">
        <f t="shared" si="0"/>
        <v>0</v>
      </c>
    </row>
    <row r="75" spans="1:10" s="8" customFormat="1" ht="18.75" hidden="1">
      <c r="A75" s="46"/>
      <c r="B75" s="39"/>
      <c r="C75" s="49"/>
      <c r="D75" s="40"/>
      <c r="E75" s="39"/>
      <c r="F75" s="39"/>
      <c r="G75" s="39"/>
      <c r="H75" s="44"/>
      <c r="I75" s="44"/>
      <c r="J75" s="45" t="e">
        <f t="shared" si="0"/>
        <v>#DIV/0!</v>
      </c>
    </row>
    <row r="76" spans="1:10" s="8" customFormat="1" ht="37.5">
      <c r="A76" s="43" t="s">
        <v>189</v>
      </c>
      <c r="B76" s="39"/>
      <c r="C76" s="49" t="s">
        <v>185</v>
      </c>
      <c r="D76" s="40" t="s">
        <v>186</v>
      </c>
      <c r="E76" s="39">
        <v>244</v>
      </c>
      <c r="F76" s="39">
        <v>8624</v>
      </c>
      <c r="G76" s="39">
        <v>226</v>
      </c>
      <c r="H76" s="44">
        <v>28500</v>
      </c>
      <c r="I76" s="44"/>
      <c r="J76" s="45">
        <f t="shared" si="0"/>
        <v>0</v>
      </c>
    </row>
    <row r="77" spans="1:10" s="8" customFormat="1" ht="18.75">
      <c r="A77" s="43" t="s">
        <v>31</v>
      </c>
      <c r="B77" s="39"/>
      <c r="C77" s="49" t="s">
        <v>185</v>
      </c>
      <c r="D77" s="40" t="s">
        <v>186</v>
      </c>
      <c r="E77" s="39"/>
      <c r="F77" s="39"/>
      <c r="G77" s="39"/>
      <c r="H77" s="44">
        <v>28500</v>
      </c>
      <c r="I77" s="44"/>
      <c r="J77" s="45">
        <f t="shared" si="0"/>
        <v>0</v>
      </c>
    </row>
    <row r="78" spans="1:10" s="4" customFormat="1" ht="45.6" customHeight="1">
      <c r="A78" s="56" t="s">
        <v>148</v>
      </c>
      <c r="B78" s="10" t="s">
        <v>40</v>
      </c>
      <c r="C78" s="10" t="s">
        <v>149</v>
      </c>
      <c r="D78" s="11"/>
      <c r="E78" s="11"/>
      <c r="F78" s="11"/>
      <c r="G78" s="11"/>
      <c r="H78" s="12">
        <f>H79+H91</f>
        <v>3272686.32</v>
      </c>
      <c r="I78" s="12">
        <f>I79+I91</f>
        <v>1150481.99</v>
      </c>
      <c r="J78" s="21">
        <f t="shared" si="0"/>
        <v>35.15405625553506</v>
      </c>
    </row>
    <row r="79" spans="1:10" s="4" customFormat="1" ht="40.15" customHeight="1">
      <c r="A79" s="19" t="s">
        <v>12</v>
      </c>
      <c r="B79" s="19" t="s">
        <v>40</v>
      </c>
      <c r="C79" s="19" t="s">
        <v>13</v>
      </c>
      <c r="D79" s="20"/>
      <c r="E79" s="20"/>
      <c r="F79" s="20"/>
      <c r="G79" s="20"/>
      <c r="H79" s="91">
        <f>H80</f>
        <v>96187.51999999999</v>
      </c>
      <c r="I79" s="91">
        <f>I80</f>
        <v>96187.51999999999</v>
      </c>
      <c r="J79" s="21">
        <f t="shared" si="0"/>
        <v>99.999999999999986</v>
      </c>
    </row>
    <row r="80" spans="1:10" ht="37.5">
      <c r="A80" s="58" t="s">
        <v>124</v>
      </c>
      <c r="B80" s="34" t="s">
        <v>40</v>
      </c>
      <c r="C80" s="34" t="s">
        <v>13</v>
      </c>
      <c r="D80" s="34" t="s">
        <v>14</v>
      </c>
      <c r="E80" s="35"/>
      <c r="F80" s="35"/>
      <c r="G80" s="35"/>
      <c r="H80" s="41">
        <f>H82+H85+H87+H89</f>
        <v>96187.51999999999</v>
      </c>
      <c r="I80" s="41">
        <f>I82+I85+I87+I89</f>
        <v>96187.51999999999</v>
      </c>
      <c r="J80" s="37">
        <v>0</v>
      </c>
    </row>
    <row r="81" spans="1:10" ht="18.75">
      <c r="A81" s="33" t="s">
        <v>31</v>
      </c>
      <c r="B81" s="34" t="s">
        <v>40</v>
      </c>
      <c r="C81" s="34" t="s">
        <v>13</v>
      </c>
      <c r="D81" s="34" t="s">
        <v>14</v>
      </c>
      <c r="E81" s="34" t="s">
        <v>32</v>
      </c>
      <c r="F81" s="34" t="s">
        <v>117</v>
      </c>
      <c r="G81" s="34"/>
      <c r="H81" s="44">
        <v>0</v>
      </c>
      <c r="I81" s="44">
        <v>0</v>
      </c>
      <c r="J81" s="55">
        <v>0</v>
      </c>
    </row>
    <row r="82" spans="1:10" ht="35.450000000000003" customHeight="1">
      <c r="A82" s="58" t="s">
        <v>125</v>
      </c>
      <c r="B82" s="34" t="s">
        <v>40</v>
      </c>
      <c r="C82" s="34" t="s">
        <v>13</v>
      </c>
      <c r="D82" s="34" t="s">
        <v>126</v>
      </c>
      <c r="E82" s="35"/>
      <c r="F82" s="35"/>
      <c r="G82" s="35"/>
      <c r="H82" s="51">
        <f>H83</f>
        <v>60000</v>
      </c>
      <c r="I82" s="51">
        <f>I83</f>
        <v>60000</v>
      </c>
      <c r="J82" s="37">
        <f t="shared" si="0"/>
        <v>100</v>
      </c>
    </row>
    <row r="83" spans="1:10" s="8" customFormat="1" ht="18.75">
      <c r="A83" s="43" t="s">
        <v>31</v>
      </c>
      <c r="B83" s="39" t="s">
        <v>40</v>
      </c>
      <c r="C83" s="39" t="s">
        <v>13</v>
      </c>
      <c r="D83" s="39" t="s">
        <v>126</v>
      </c>
      <c r="E83" s="39" t="s">
        <v>32</v>
      </c>
      <c r="F83" s="39"/>
      <c r="G83" s="39"/>
      <c r="H83" s="44">
        <v>60000</v>
      </c>
      <c r="I83" s="44">
        <v>60000</v>
      </c>
      <c r="J83" s="45">
        <f t="shared" si="0"/>
        <v>100</v>
      </c>
    </row>
    <row r="84" spans="1:10" s="8" customFormat="1" ht="18.75">
      <c r="A84" s="46" t="s">
        <v>176</v>
      </c>
      <c r="B84" s="39" t="s">
        <v>40</v>
      </c>
      <c r="C84" s="39" t="s">
        <v>13</v>
      </c>
      <c r="D84" s="39" t="s">
        <v>126</v>
      </c>
      <c r="E84" s="39" t="s">
        <v>32</v>
      </c>
      <c r="F84" s="39" t="s">
        <v>123</v>
      </c>
      <c r="G84" s="39">
        <v>225</v>
      </c>
      <c r="H84" s="44">
        <v>60000</v>
      </c>
      <c r="I84" s="44">
        <v>60000</v>
      </c>
      <c r="J84" s="45">
        <f t="shared" si="0"/>
        <v>100</v>
      </c>
    </row>
    <row r="85" spans="1:10" ht="37.5" hidden="1">
      <c r="A85" s="58" t="s">
        <v>18</v>
      </c>
      <c r="B85" s="34" t="s">
        <v>40</v>
      </c>
      <c r="C85" s="34" t="s">
        <v>13</v>
      </c>
      <c r="D85" s="34" t="s">
        <v>127</v>
      </c>
      <c r="E85" s="35"/>
      <c r="F85" s="35"/>
      <c r="G85" s="35"/>
      <c r="H85" s="36">
        <v>0</v>
      </c>
      <c r="I85" s="36">
        <v>0</v>
      </c>
      <c r="J85" s="37" t="e">
        <f t="shared" si="0"/>
        <v>#DIV/0!</v>
      </c>
    </row>
    <row r="86" spans="1:10" ht="75" hidden="1">
      <c r="A86" s="33" t="s">
        <v>128</v>
      </c>
      <c r="B86" s="34" t="s">
        <v>40</v>
      </c>
      <c r="C86" s="34" t="s">
        <v>13</v>
      </c>
      <c r="D86" s="34" t="s">
        <v>127</v>
      </c>
      <c r="E86" s="34" t="s">
        <v>129</v>
      </c>
      <c r="F86" s="34" t="s">
        <v>123</v>
      </c>
      <c r="G86" s="34"/>
      <c r="H86" s="54">
        <v>0</v>
      </c>
      <c r="I86" s="54">
        <v>0</v>
      </c>
      <c r="J86" s="55" t="e">
        <f t="shared" si="0"/>
        <v>#DIV/0!</v>
      </c>
    </row>
    <row r="87" spans="1:10" ht="37.5" hidden="1">
      <c r="A87" s="58" t="s">
        <v>68</v>
      </c>
      <c r="B87" s="34" t="s">
        <v>40</v>
      </c>
      <c r="C87" s="34" t="s">
        <v>13</v>
      </c>
      <c r="D87" s="34" t="s">
        <v>17</v>
      </c>
      <c r="E87" s="35"/>
      <c r="F87" s="35"/>
      <c r="G87" s="35"/>
      <c r="H87" s="36">
        <v>0</v>
      </c>
      <c r="I87" s="36">
        <v>0</v>
      </c>
      <c r="J87" s="37" t="e">
        <f t="shared" si="0"/>
        <v>#DIV/0!</v>
      </c>
    </row>
    <row r="88" spans="1:10" ht="75" hidden="1">
      <c r="A88" s="33" t="s">
        <v>128</v>
      </c>
      <c r="B88" s="34" t="s">
        <v>40</v>
      </c>
      <c r="C88" s="34" t="s">
        <v>13</v>
      </c>
      <c r="D88" s="34" t="s">
        <v>17</v>
      </c>
      <c r="E88" s="34" t="s">
        <v>129</v>
      </c>
      <c r="F88" s="34" t="s">
        <v>123</v>
      </c>
      <c r="G88" s="34"/>
      <c r="H88" s="54">
        <v>0</v>
      </c>
      <c r="I88" s="54">
        <v>0</v>
      </c>
      <c r="J88" s="55" t="e">
        <f t="shared" si="0"/>
        <v>#DIV/0!</v>
      </c>
    </row>
    <row r="89" spans="1:10" ht="18.75">
      <c r="A89" s="58" t="s">
        <v>69</v>
      </c>
      <c r="B89" s="34" t="s">
        <v>40</v>
      </c>
      <c r="C89" s="34" t="s">
        <v>13</v>
      </c>
      <c r="D89" s="34" t="s">
        <v>70</v>
      </c>
      <c r="E89" s="35"/>
      <c r="F89" s="35"/>
      <c r="G89" s="35"/>
      <c r="H89" s="51">
        <f>H90</f>
        <v>36187.519999999997</v>
      </c>
      <c r="I89" s="51">
        <f>I90</f>
        <v>36187.519999999997</v>
      </c>
      <c r="J89" s="37">
        <f t="shared" si="0"/>
        <v>100</v>
      </c>
    </row>
    <row r="90" spans="1:10" s="8" customFormat="1" ht="94.5" customHeight="1">
      <c r="A90" s="43" t="s">
        <v>31</v>
      </c>
      <c r="B90" s="39" t="s">
        <v>40</v>
      </c>
      <c r="C90" s="39" t="s">
        <v>13</v>
      </c>
      <c r="D90" s="39" t="s">
        <v>70</v>
      </c>
      <c r="E90" s="39" t="s">
        <v>32</v>
      </c>
      <c r="F90" s="39" t="s">
        <v>118</v>
      </c>
      <c r="G90" s="39">
        <v>223</v>
      </c>
      <c r="H90" s="44">
        <v>36187.519999999997</v>
      </c>
      <c r="I90" s="44">
        <v>36187.519999999997</v>
      </c>
      <c r="J90" s="45">
        <f t="shared" si="0"/>
        <v>100</v>
      </c>
    </row>
    <row r="91" spans="1:10" s="5" customFormat="1" ht="33" customHeight="1">
      <c r="A91" s="59" t="s">
        <v>71</v>
      </c>
      <c r="B91" s="59" t="s">
        <v>40</v>
      </c>
      <c r="C91" s="59" t="s">
        <v>72</v>
      </c>
      <c r="D91" s="60"/>
      <c r="E91" s="60"/>
      <c r="F91" s="60"/>
      <c r="G91" s="60"/>
      <c r="H91" s="91">
        <f>H92+H94+H97+H102+H105+H107+H112+H114+H118+H120+H124+H127</f>
        <v>3176498.8</v>
      </c>
      <c r="I91" s="91">
        <f>I92+I94+I97+I102+I105+I107+I112+I114+I118+I120+I124+I127</f>
        <v>1054294.47</v>
      </c>
      <c r="J91" s="37">
        <f t="shared" si="0"/>
        <v>33.19045705290366</v>
      </c>
    </row>
    <row r="92" spans="1:10" ht="37.5">
      <c r="A92" s="58" t="s">
        <v>73</v>
      </c>
      <c r="B92" s="34" t="s">
        <v>40</v>
      </c>
      <c r="C92" s="34" t="s">
        <v>72</v>
      </c>
      <c r="D92" s="34" t="s">
        <v>74</v>
      </c>
      <c r="E92" s="35"/>
      <c r="F92" s="35"/>
      <c r="G92" s="35"/>
      <c r="H92" s="36">
        <f>H93</f>
        <v>350000</v>
      </c>
      <c r="I92" s="36">
        <f>I93</f>
        <v>293778.86</v>
      </c>
      <c r="J92" s="37">
        <f t="shared" si="0"/>
        <v>83.936817142857137</v>
      </c>
    </row>
    <row r="93" spans="1:10" ht="18.75">
      <c r="A93" s="33" t="s">
        <v>31</v>
      </c>
      <c r="B93" s="34" t="s">
        <v>40</v>
      </c>
      <c r="C93" s="34" t="s">
        <v>72</v>
      </c>
      <c r="D93" s="34" t="s">
        <v>74</v>
      </c>
      <c r="E93" s="34" t="s">
        <v>32</v>
      </c>
      <c r="F93" s="34" t="s">
        <v>118</v>
      </c>
      <c r="G93" s="34">
        <v>223</v>
      </c>
      <c r="H93" s="44">
        <v>350000</v>
      </c>
      <c r="I93" s="44">
        <v>293778.86</v>
      </c>
      <c r="J93" s="55">
        <f t="shared" si="0"/>
        <v>83.936817142857137</v>
      </c>
    </row>
    <row r="94" spans="1:10" ht="18.75">
      <c r="A94" s="58" t="s">
        <v>75</v>
      </c>
      <c r="B94" s="34" t="s">
        <v>40</v>
      </c>
      <c r="C94" s="34" t="s">
        <v>72</v>
      </c>
      <c r="D94" s="34" t="s">
        <v>76</v>
      </c>
      <c r="E94" s="35"/>
      <c r="F94" s="35"/>
      <c r="G94" s="35"/>
      <c r="H94" s="51">
        <v>140000</v>
      </c>
      <c r="I94" s="36">
        <v>50412.4</v>
      </c>
      <c r="J94" s="37">
        <f t="shared" si="0"/>
        <v>36.008857142857146</v>
      </c>
    </row>
    <row r="95" spans="1:10" ht="37.5">
      <c r="A95" s="61" t="s">
        <v>170</v>
      </c>
      <c r="B95" s="34"/>
      <c r="C95" s="62" t="s">
        <v>72</v>
      </c>
      <c r="D95" s="35" t="s">
        <v>76</v>
      </c>
      <c r="E95" s="35">
        <v>244</v>
      </c>
      <c r="F95" s="62" t="s">
        <v>117</v>
      </c>
      <c r="G95" s="35">
        <v>346</v>
      </c>
      <c r="H95" s="41">
        <v>17579</v>
      </c>
      <c r="I95" s="41">
        <v>17579</v>
      </c>
      <c r="J95" s="42"/>
    </row>
    <row r="96" spans="1:10" ht="18.75">
      <c r="A96" s="33" t="s">
        <v>31</v>
      </c>
      <c r="B96" s="34" t="s">
        <v>40</v>
      </c>
      <c r="C96" s="34" t="s">
        <v>72</v>
      </c>
      <c r="D96" s="34" t="s">
        <v>76</v>
      </c>
      <c r="E96" s="34" t="s">
        <v>32</v>
      </c>
      <c r="F96" s="34" t="s">
        <v>117</v>
      </c>
      <c r="G96" s="34">
        <v>226</v>
      </c>
      <c r="H96" s="44">
        <v>122421</v>
      </c>
      <c r="I96" s="44">
        <v>32833.4</v>
      </c>
      <c r="J96" s="55">
        <f t="shared" si="0"/>
        <v>26.820071719721291</v>
      </c>
    </row>
    <row r="97" spans="1:10" ht="37.5">
      <c r="A97" s="58" t="s">
        <v>77</v>
      </c>
      <c r="B97" s="34" t="s">
        <v>40</v>
      </c>
      <c r="C97" s="34" t="s">
        <v>72</v>
      </c>
      <c r="D97" s="34" t="s">
        <v>78</v>
      </c>
      <c r="E97" s="35"/>
      <c r="F97" s="35"/>
      <c r="G97" s="35"/>
      <c r="H97" s="36">
        <f>H98+H99+H100+H101</f>
        <v>588750.13</v>
      </c>
      <c r="I97" s="36">
        <f>I98+I99+I100+I101</f>
        <v>550267.73</v>
      </c>
      <c r="J97" s="37">
        <f t="shared" si="0"/>
        <v>93.463712695910573</v>
      </c>
    </row>
    <row r="98" spans="1:10" ht="18.75">
      <c r="A98" s="33" t="s">
        <v>31</v>
      </c>
      <c r="B98" s="34" t="s">
        <v>40</v>
      </c>
      <c r="C98" s="34" t="s">
        <v>72</v>
      </c>
      <c r="D98" s="34" t="s">
        <v>78</v>
      </c>
      <c r="E98" s="34" t="s">
        <v>32</v>
      </c>
      <c r="F98" s="34" t="s">
        <v>117</v>
      </c>
      <c r="G98" s="34">
        <v>226</v>
      </c>
      <c r="H98" s="44">
        <v>566338.13</v>
      </c>
      <c r="I98" s="44">
        <v>527855.73</v>
      </c>
      <c r="J98" s="55">
        <f t="shared" si="0"/>
        <v>93.205048722394864</v>
      </c>
    </row>
    <row r="99" spans="1:10" ht="18.75" hidden="1">
      <c r="A99" s="33" t="s">
        <v>31</v>
      </c>
      <c r="B99" s="34" t="s">
        <v>40</v>
      </c>
      <c r="C99" s="34" t="s">
        <v>72</v>
      </c>
      <c r="D99" s="34" t="s">
        <v>78</v>
      </c>
      <c r="E99" s="34" t="s">
        <v>32</v>
      </c>
      <c r="F99" s="34" t="s">
        <v>119</v>
      </c>
      <c r="G99" s="34"/>
      <c r="H99" s="44">
        <v>0</v>
      </c>
      <c r="I99" s="44">
        <v>0</v>
      </c>
      <c r="J99" s="55" t="e">
        <f t="shared" ref="J99:J154" si="2">I99*100/H99</f>
        <v>#DIV/0!</v>
      </c>
    </row>
    <row r="100" spans="1:10" ht="18.75">
      <c r="A100" s="63" t="s">
        <v>176</v>
      </c>
      <c r="B100" s="34"/>
      <c r="C100" s="62" t="s">
        <v>72</v>
      </c>
      <c r="D100" s="35" t="s">
        <v>78</v>
      </c>
      <c r="E100" s="34">
        <v>244</v>
      </c>
      <c r="F100" s="62" t="s">
        <v>117</v>
      </c>
      <c r="G100" s="34">
        <v>225</v>
      </c>
      <c r="H100" s="44">
        <v>19800</v>
      </c>
      <c r="I100" s="44">
        <v>19800</v>
      </c>
      <c r="J100" s="55">
        <f t="shared" si="2"/>
        <v>100</v>
      </c>
    </row>
    <row r="101" spans="1:10" ht="18.75">
      <c r="A101" s="63" t="s">
        <v>170</v>
      </c>
      <c r="B101" s="34"/>
      <c r="C101" s="62" t="s">
        <v>72</v>
      </c>
      <c r="D101" s="35" t="s">
        <v>78</v>
      </c>
      <c r="E101" s="34">
        <v>244</v>
      </c>
      <c r="F101" s="62" t="s">
        <v>117</v>
      </c>
      <c r="G101" s="34">
        <v>346</v>
      </c>
      <c r="H101" s="44">
        <v>2612</v>
      </c>
      <c r="I101" s="44">
        <v>2612</v>
      </c>
      <c r="J101" s="55">
        <f t="shared" si="2"/>
        <v>100</v>
      </c>
    </row>
    <row r="102" spans="1:10" ht="18.75">
      <c r="A102" s="58" t="s">
        <v>79</v>
      </c>
      <c r="B102" s="34" t="s">
        <v>40</v>
      </c>
      <c r="C102" s="34" t="s">
        <v>72</v>
      </c>
      <c r="D102" s="34" t="s">
        <v>80</v>
      </c>
      <c r="E102" s="35"/>
      <c r="F102" s="35"/>
      <c r="G102" s="35"/>
      <c r="H102" s="36">
        <f>H103+H104</f>
        <v>39089</v>
      </c>
      <c r="I102" s="36">
        <f>I103+I104</f>
        <v>16600</v>
      </c>
      <c r="J102" s="37">
        <f t="shared" si="2"/>
        <v>42.467190258128888</v>
      </c>
    </row>
    <row r="103" spans="1:10" ht="18.75">
      <c r="A103" s="33" t="s">
        <v>31</v>
      </c>
      <c r="B103" s="34" t="s">
        <v>40</v>
      </c>
      <c r="C103" s="34" t="s">
        <v>72</v>
      </c>
      <c r="D103" s="34" t="s">
        <v>80</v>
      </c>
      <c r="E103" s="34" t="s">
        <v>32</v>
      </c>
      <c r="F103" s="34" t="s">
        <v>117</v>
      </c>
      <c r="G103" s="34">
        <v>226</v>
      </c>
      <c r="H103" s="44">
        <v>39089</v>
      </c>
      <c r="I103" s="44">
        <v>16600</v>
      </c>
      <c r="J103" s="55">
        <f t="shared" si="2"/>
        <v>42.467190258128888</v>
      </c>
    </row>
    <row r="104" spans="1:10" ht="18.75" hidden="1">
      <c r="A104" s="33" t="s">
        <v>31</v>
      </c>
      <c r="B104" s="34" t="s">
        <v>40</v>
      </c>
      <c r="C104" s="34" t="s">
        <v>72</v>
      </c>
      <c r="D104" s="34" t="s">
        <v>80</v>
      </c>
      <c r="E104" s="34" t="s">
        <v>32</v>
      </c>
      <c r="F104" s="34" t="s">
        <v>119</v>
      </c>
      <c r="G104" s="34"/>
      <c r="H104" s="54">
        <v>0</v>
      </c>
      <c r="I104" s="54">
        <v>0</v>
      </c>
      <c r="J104" s="55" t="e">
        <f t="shared" si="2"/>
        <v>#DIV/0!</v>
      </c>
    </row>
    <row r="105" spans="1:10" ht="18.75">
      <c r="A105" s="58" t="s">
        <v>81</v>
      </c>
      <c r="B105" s="34" t="s">
        <v>40</v>
      </c>
      <c r="C105" s="34" t="s">
        <v>72</v>
      </c>
      <c r="D105" s="34" t="s">
        <v>82</v>
      </c>
      <c r="E105" s="35"/>
      <c r="F105" s="35"/>
      <c r="G105" s="35"/>
      <c r="H105" s="36">
        <f>H106</f>
        <v>123709</v>
      </c>
      <c r="I105" s="36">
        <f>I106</f>
        <v>34600</v>
      </c>
      <c r="J105" s="37">
        <f t="shared" si="2"/>
        <v>27.968862410980609</v>
      </c>
    </row>
    <row r="106" spans="1:10" ht="18.75">
      <c r="A106" s="33" t="s">
        <v>31</v>
      </c>
      <c r="B106" s="34" t="s">
        <v>40</v>
      </c>
      <c r="C106" s="34" t="s">
        <v>72</v>
      </c>
      <c r="D106" s="34" t="s">
        <v>82</v>
      </c>
      <c r="E106" s="34" t="s">
        <v>32</v>
      </c>
      <c r="F106" s="34" t="s">
        <v>117</v>
      </c>
      <c r="G106" s="34">
        <v>226</v>
      </c>
      <c r="H106" s="44">
        <v>123709</v>
      </c>
      <c r="I106" s="44">
        <v>34600</v>
      </c>
      <c r="J106" s="55">
        <f t="shared" si="2"/>
        <v>27.968862410980609</v>
      </c>
    </row>
    <row r="107" spans="1:10" ht="18.75">
      <c r="A107" s="58" t="s">
        <v>130</v>
      </c>
      <c r="B107" s="34" t="s">
        <v>40</v>
      </c>
      <c r="C107" s="34" t="s">
        <v>72</v>
      </c>
      <c r="D107" s="34" t="s">
        <v>131</v>
      </c>
      <c r="E107" s="35"/>
      <c r="F107" s="35"/>
      <c r="G107" s="35"/>
      <c r="H107" s="36">
        <f>H108+H111+H109+H110</f>
        <v>300000</v>
      </c>
      <c r="I107" s="36">
        <f>I108+I111+I109+I110</f>
        <v>72635.48</v>
      </c>
      <c r="J107" s="37">
        <f t="shared" si="2"/>
        <v>24.211826666666667</v>
      </c>
    </row>
    <row r="108" spans="1:10" ht="18.75">
      <c r="A108" s="61" t="s">
        <v>154</v>
      </c>
      <c r="B108" s="34"/>
      <c r="C108" s="62" t="s">
        <v>72</v>
      </c>
      <c r="D108" s="35" t="s">
        <v>131</v>
      </c>
      <c r="E108" s="35">
        <v>244</v>
      </c>
      <c r="F108" s="62" t="s">
        <v>117</v>
      </c>
      <c r="G108" s="62" t="s">
        <v>166</v>
      </c>
      <c r="H108" s="41">
        <v>237380</v>
      </c>
      <c r="I108" s="41">
        <v>12515.48</v>
      </c>
      <c r="J108" s="37">
        <f t="shared" si="2"/>
        <v>5.2723397084842869</v>
      </c>
    </row>
    <row r="109" spans="1:10" ht="18.75">
      <c r="A109" s="61" t="s">
        <v>169</v>
      </c>
      <c r="B109" s="34"/>
      <c r="C109" s="62" t="s">
        <v>72</v>
      </c>
      <c r="D109" s="35" t="s">
        <v>131</v>
      </c>
      <c r="E109" s="35">
        <v>244</v>
      </c>
      <c r="F109" s="62" t="s">
        <v>117</v>
      </c>
      <c r="G109" s="62" t="s">
        <v>178</v>
      </c>
      <c r="H109" s="41">
        <v>24220</v>
      </c>
      <c r="I109" s="41">
        <v>24220</v>
      </c>
      <c r="J109" s="37">
        <f t="shared" si="2"/>
        <v>100</v>
      </c>
    </row>
    <row r="110" spans="1:10" ht="37.5">
      <c r="A110" s="61" t="s">
        <v>170</v>
      </c>
      <c r="B110" s="34"/>
      <c r="C110" s="62" t="s">
        <v>72</v>
      </c>
      <c r="D110" s="35" t="s">
        <v>131</v>
      </c>
      <c r="E110" s="35">
        <v>244</v>
      </c>
      <c r="F110" s="62" t="s">
        <v>117</v>
      </c>
      <c r="G110" s="62" t="s">
        <v>179</v>
      </c>
      <c r="H110" s="41">
        <v>4500</v>
      </c>
      <c r="I110" s="41">
        <v>4500</v>
      </c>
      <c r="J110" s="37">
        <f t="shared" si="2"/>
        <v>100</v>
      </c>
    </row>
    <row r="111" spans="1:10" ht="18.75">
      <c r="A111" s="33" t="s">
        <v>31</v>
      </c>
      <c r="B111" s="34" t="s">
        <v>40</v>
      </c>
      <c r="C111" s="34" t="s">
        <v>72</v>
      </c>
      <c r="D111" s="34" t="s">
        <v>131</v>
      </c>
      <c r="E111" s="34" t="s">
        <v>32</v>
      </c>
      <c r="F111" s="34" t="s">
        <v>119</v>
      </c>
      <c r="G111" s="34">
        <v>310</v>
      </c>
      <c r="H111" s="44">
        <v>33900</v>
      </c>
      <c r="I111" s="44">
        <v>31400</v>
      </c>
      <c r="J111" s="55">
        <f t="shared" si="2"/>
        <v>92.625368731563427</v>
      </c>
    </row>
    <row r="112" spans="1:10" ht="18.75">
      <c r="A112" s="58" t="s">
        <v>83</v>
      </c>
      <c r="B112" s="34" t="s">
        <v>40</v>
      </c>
      <c r="C112" s="34" t="s">
        <v>72</v>
      </c>
      <c r="D112" s="34" t="s">
        <v>84</v>
      </c>
      <c r="E112" s="35"/>
      <c r="F112" s="35"/>
      <c r="G112" s="35"/>
      <c r="H112" s="36">
        <f>H113</f>
        <v>74788.87</v>
      </c>
      <c r="I112" s="36">
        <f>I113</f>
        <v>36000</v>
      </c>
      <c r="J112" s="37">
        <f t="shared" si="2"/>
        <v>48.135504654636449</v>
      </c>
    </row>
    <row r="113" spans="1:10" ht="18.75">
      <c r="A113" s="33" t="s">
        <v>31</v>
      </c>
      <c r="B113" s="34" t="s">
        <v>40</v>
      </c>
      <c r="C113" s="34" t="s">
        <v>72</v>
      </c>
      <c r="D113" s="34" t="s">
        <v>84</v>
      </c>
      <c r="E113" s="34" t="s">
        <v>32</v>
      </c>
      <c r="F113" s="34" t="s">
        <v>117</v>
      </c>
      <c r="G113" s="34">
        <v>226</v>
      </c>
      <c r="H113" s="44">
        <v>74788.87</v>
      </c>
      <c r="I113" s="44">
        <v>36000</v>
      </c>
      <c r="J113" s="55">
        <f t="shared" si="2"/>
        <v>48.135504654636449</v>
      </c>
    </row>
    <row r="114" spans="1:10" ht="18.75">
      <c r="A114" s="58" t="s">
        <v>85</v>
      </c>
      <c r="B114" s="34" t="s">
        <v>40</v>
      </c>
      <c r="C114" s="34" t="s">
        <v>72</v>
      </c>
      <c r="D114" s="34" t="s">
        <v>86</v>
      </c>
      <c r="E114" s="35"/>
      <c r="F114" s="35"/>
      <c r="G114" s="35"/>
      <c r="H114" s="36">
        <f>H115</f>
        <v>164727.79999999999</v>
      </c>
      <c r="I114" s="36">
        <f>I115</f>
        <v>0</v>
      </c>
      <c r="J114" s="37">
        <f t="shared" si="2"/>
        <v>0</v>
      </c>
    </row>
    <row r="115" spans="1:10" ht="18.75">
      <c r="A115" s="33" t="s">
        <v>31</v>
      </c>
      <c r="B115" s="34" t="s">
        <v>40</v>
      </c>
      <c r="C115" s="34" t="s">
        <v>72</v>
      </c>
      <c r="D115" s="34" t="s">
        <v>86</v>
      </c>
      <c r="E115" s="34" t="s">
        <v>32</v>
      </c>
      <c r="F115" s="34" t="s">
        <v>117</v>
      </c>
      <c r="G115" s="34">
        <v>226</v>
      </c>
      <c r="H115" s="44">
        <v>164727.79999999999</v>
      </c>
      <c r="I115" s="54">
        <v>0</v>
      </c>
      <c r="J115" s="55">
        <f t="shared" si="2"/>
        <v>0</v>
      </c>
    </row>
    <row r="116" spans="1:10" ht="8.25" hidden="1" customHeight="1">
      <c r="A116" s="58" t="s">
        <v>132</v>
      </c>
      <c r="B116" s="34" t="s">
        <v>40</v>
      </c>
      <c r="C116" s="34" t="s">
        <v>72</v>
      </c>
      <c r="D116" s="34" t="s">
        <v>133</v>
      </c>
      <c r="E116" s="35"/>
      <c r="F116" s="35"/>
      <c r="G116" s="35"/>
      <c r="H116" s="36">
        <f>H117</f>
        <v>0</v>
      </c>
      <c r="I116" s="36">
        <v>0</v>
      </c>
      <c r="J116" s="37" t="e">
        <f t="shared" si="2"/>
        <v>#DIV/0!</v>
      </c>
    </row>
    <row r="117" spans="1:10" ht="18.75" hidden="1">
      <c r="A117" s="33" t="s">
        <v>31</v>
      </c>
      <c r="B117" s="34" t="s">
        <v>40</v>
      </c>
      <c r="C117" s="34" t="s">
        <v>72</v>
      </c>
      <c r="D117" s="34" t="s">
        <v>133</v>
      </c>
      <c r="E117" s="34" t="s">
        <v>32</v>
      </c>
      <c r="F117" s="34" t="s">
        <v>119</v>
      </c>
      <c r="G117" s="34"/>
      <c r="H117" s="54">
        <v>0</v>
      </c>
      <c r="I117" s="54">
        <v>0</v>
      </c>
      <c r="J117" s="55" t="e">
        <f t="shared" si="2"/>
        <v>#DIV/0!</v>
      </c>
    </row>
    <row r="118" spans="1:10" ht="56.25">
      <c r="A118" s="38" t="s">
        <v>134</v>
      </c>
      <c r="B118" s="39" t="s">
        <v>40</v>
      </c>
      <c r="C118" s="39" t="s">
        <v>72</v>
      </c>
      <c r="D118" s="39" t="s">
        <v>135</v>
      </c>
      <c r="E118" s="40"/>
      <c r="F118" s="40"/>
      <c r="G118" s="40"/>
      <c r="H118" s="97">
        <f>H119</f>
        <v>700000</v>
      </c>
      <c r="I118" s="41">
        <f>I119</f>
        <v>0</v>
      </c>
      <c r="J118" s="42">
        <f t="shared" si="2"/>
        <v>0</v>
      </c>
    </row>
    <row r="119" spans="1:10" ht="37.5">
      <c r="A119" s="33" t="s">
        <v>31</v>
      </c>
      <c r="B119" s="34" t="s">
        <v>40</v>
      </c>
      <c r="C119" s="34" t="s">
        <v>72</v>
      </c>
      <c r="D119" s="34" t="s">
        <v>135</v>
      </c>
      <c r="E119" s="34" t="s">
        <v>32</v>
      </c>
      <c r="F119" s="34" t="s">
        <v>136</v>
      </c>
      <c r="G119" s="34"/>
      <c r="H119" s="44">
        <v>700000</v>
      </c>
      <c r="I119" s="54">
        <v>0</v>
      </c>
      <c r="J119" s="55">
        <f t="shared" si="2"/>
        <v>0</v>
      </c>
    </row>
    <row r="120" spans="1:10" ht="93.75">
      <c r="A120" s="38" t="s">
        <v>137</v>
      </c>
      <c r="B120" s="39" t="s">
        <v>40</v>
      </c>
      <c r="C120" s="39" t="s">
        <v>72</v>
      </c>
      <c r="D120" s="39" t="s">
        <v>138</v>
      </c>
      <c r="E120" s="40"/>
      <c r="F120" s="40"/>
      <c r="G120" s="40"/>
      <c r="H120" s="97">
        <f>H121+H122+H123</f>
        <v>70000</v>
      </c>
      <c r="I120" s="41">
        <f>I121+I122+I123</f>
        <v>0</v>
      </c>
      <c r="J120" s="42">
        <f t="shared" si="2"/>
        <v>0</v>
      </c>
    </row>
    <row r="121" spans="1:10" ht="18.75">
      <c r="A121" s="33" t="s">
        <v>31</v>
      </c>
      <c r="B121" s="34" t="s">
        <v>40</v>
      </c>
      <c r="C121" s="34" t="s">
        <v>72</v>
      </c>
      <c r="D121" s="34" t="s">
        <v>138</v>
      </c>
      <c r="E121" s="34" t="s">
        <v>32</v>
      </c>
      <c r="F121" s="34">
        <v>2300</v>
      </c>
      <c r="G121" s="34"/>
      <c r="H121" s="44">
        <v>70000</v>
      </c>
      <c r="I121" s="54">
        <v>0</v>
      </c>
      <c r="J121" s="55">
        <f t="shared" si="2"/>
        <v>0</v>
      </c>
    </row>
    <row r="122" spans="1:10" ht="18.75" hidden="1">
      <c r="A122" s="33" t="s">
        <v>31</v>
      </c>
      <c r="B122" s="34" t="s">
        <v>40</v>
      </c>
      <c r="C122" s="34" t="s">
        <v>72</v>
      </c>
      <c r="D122" s="34" t="s">
        <v>138</v>
      </c>
      <c r="E122" s="34" t="s">
        <v>32</v>
      </c>
      <c r="F122" s="34" t="s">
        <v>139</v>
      </c>
      <c r="G122" s="34"/>
      <c r="H122" s="54">
        <v>0</v>
      </c>
      <c r="I122" s="54">
        <v>0</v>
      </c>
      <c r="J122" s="55" t="e">
        <f t="shared" si="2"/>
        <v>#DIV/0!</v>
      </c>
    </row>
    <row r="123" spans="1:10" ht="12.75" hidden="1" customHeight="1">
      <c r="A123" s="33" t="s">
        <v>31</v>
      </c>
      <c r="B123" s="34" t="s">
        <v>40</v>
      </c>
      <c r="C123" s="34" t="s">
        <v>72</v>
      </c>
      <c r="D123" s="34" t="s">
        <v>138</v>
      </c>
      <c r="E123" s="34" t="s">
        <v>32</v>
      </c>
      <c r="F123" s="34" t="s">
        <v>140</v>
      </c>
      <c r="G123" s="34"/>
      <c r="H123" s="54">
        <v>0</v>
      </c>
      <c r="I123" s="54">
        <v>0</v>
      </c>
      <c r="J123" s="55" t="e">
        <f t="shared" si="2"/>
        <v>#DIV/0!</v>
      </c>
    </row>
    <row r="124" spans="1:10" ht="56.25" customHeight="1">
      <c r="A124" s="98" t="s">
        <v>159</v>
      </c>
      <c r="B124" s="39"/>
      <c r="C124" s="49" t="s">
        <v>72</v>
      </c>
      <c r="D124" s="40" t="s">
        <v>138</v>
      </c>
      <c r="E124" s="39"/>
      <c r="F124" s="40"/>
      <c r="G124" s="40"/>
      <c r="H124" s="99">
        <f>H125+H126</f>
        <v>104644</v>
      </c>
      <c r="I124" s="44">
        <f>I125+I126</f>
        <v>0</v>
      </c>
      <c r="J124" s="45">
        <f t="shared" si="2"/>
        <v>0</v>
      </c>
    </row>
    <row r="125" spans="1:10" ht="56.25" customHeight="1">
      <c r="A125" s="63" t="s">
        <v>154</v>
      </c>
      <c r="B125" s="34"/>
      <c r="C125" s="62" t="s">
        <v>72</v>
      </c>
      <c r="D125" s="35" t="s">
        <v>138</v>
      </c>
      <c r="E125" s="34">
        <v>244</v>
      </c>
      <c r="F125" s="62" t="s">
        <v>117</v>
      </c>
      <c r="G125" s="62"/>
      <c r="H125" s="44">
        <v>60911</v>
      </c>
      <c r="I125" s="54">
        <v>0</v>
      </c>
      <c r="J125" s="55">
        <f t="shared" si="2"/>
        <v>0</v>
      </c>
    </row>
    <row r="126" spans="1:10" ht="56.25" customHeight="1">
      <c r="A126" s="63" t="s">
        <v>154</v>
      </c>
      <c r="B126" s="34"/>
      <c r="C126" s="62" t="s">
        <v>72</v>
      </c>
      <c r="D126" s="35" t="s">
        <v>138</v>
      </c>
      <c r="E126" s="34">
        <v>244</v>
      </c>
      <c r="F126" s="62" t="s">
        <v>145</v>
      </c>
      <c r="G126" s="62"/>
      <c r="H126" s="44">
        <v>43733</v>
      </c>
      <c r="I126" s="54">
        <v>0</v>
      </c>
      <c r="J126" s="55">
        <f t="shared" si="2"/>
        <v>0</v>
      </c>
    </row>
    <row r="127" spans="1:10" s="8" customFormat="1" ht="56.25" customHeight="1">
      <c r="A127" s="98" t="s">
        <v>190</v>
      </c>
      <c r="B127" s="39"/>
      <c r="C127" s="49" t="s">
        <v>72</v>
      </c>
      <c r="D127" s="40" t="s">
        <v>187</v>
      </c>
      <c r="E127" s="39"/>
      <c r="F127" s="49"/>
      <c r="G127" s="49"/>
      <c r="H127" s="99">
        <v>520790</v>
      </c>
      <c r="I127" s="44"/>
      <c r="J127" s="45">
        <f t="shared" si="2"/>
        <v>0</v>
      </c>
    </row>
    <row r="128" spans="1:10" s="8" customFormat="1" ht="56.25" customHeight="1">
      <c r="A128" s="46" t="s">
        <v>191</v>
      </c>
      <c r="B128" s="39"/>
      <c r="C128" s="49" t="s">
        <v>72</v>
      </c>
      <c r="D128" s="40" t="s">
        <v>187</v>
      </c>
      <c r="E128" s="39">
        <v>244</v>
      </c>
      <c r="F128" s="49" t="s">
        <v>192</v>
      </c>
      <c r="G128" s="49" t="s">
        <v>166</v>
      </c>
      <c r="H128" s="44">
        <v>520790</v>
      </c>
      <c r="I128" s="44"/>
      <c r="J128" s="45">
        <f t="shared" si="2"/>
        <v>0</v>
      </c>
    </row>
    <row r="129" spans="1:10" ht="37.5">
      <c r="A129" s="64" t="s">
        <v>87</v>
      </c>
      <c r="B129" s="64" t="s">
        <v>40</v>
      </c>
      <c r="C129" s="64" t="s">
        <v>88</v>
      </c>
      <c r="D129" s="65"/>
      <c r="E129" s="65"/>
      <c r="F129" s="65"/>
      <c r="G129" s="65"/>
      <c r="H129" s="66">
        <v>25000</v>
      </c>
      <c r="I129" s="66">
        <v>0</v>
      </c>
      <c r="J129" s="45">
        <f t="shared" si="2"/>
        <v>0</v>
      </c>
    </row>
    <row r="130" spans="1:10" ht="37.5">
      <c r="A130" s="58" t="s">
        <v>89</v>
      </c>
      <c r="B130" s="34" t="s">
        <v>40</v>
      </c>
      <c r="C130" s="34" t="s">
        <v>88</v>
      </c>
      <c r="D130" s="34" t="s">
        <v>90</v>
      </c>
      <c r="E130" s="35"/>
      <c r="F130" s="35"/>
      <c r="G130" s="35"/>
      <c r="H130" s="36">
        <v>25000</v>
      </c>
      <c r="I130" s="36">
        <v>0</v>
      </c>
      <c r="J130" s="37">
        <f t="shared" si="2"/>
        <v>0</v>
      </c>
    </row>
    <row r="131" spans="1:10" s="8" customFormat="1" ht="75.75" customHeight="1">
      <c r="A131" s="43" t="s">
        <v>31</v>
      </c>
      <c r="B131" s="39" t="s">
        <v>40</v>
      </c>
      <c r="C131" s="39" t="s">
        <v>88</v>
      </c>
      <c r="D131" s="39" t="s">
        <v>90</v>
      </c>
      <c r="E131" s="39" t="s">
        <v>32</v>
      </c>
      <c r="F131" s="39" t="s">
        <v>117</v>
      </c>
      <c r="G131" s="39"/>
      <c r="H131" s="44">
        <v>25000</v>
      </c>
      <c r="I131" s="44">
        <v>0</v>
      </c>
      <c r="J131" s="45">
        <f t="shared" si="2"/>
        <v>0</v>
      </c>
    </row>
    <row r="132" spans="1:10" ht="37.5">
      <c r="A132" s="30" t="s">
        <v>91</v>
      </c>
      <c r="B132" s="30" t="s">
        <v>40</v>
      </c>
      <c r="C132" s="30" t="s">
        <v>92</v>
      </c>
      <c r="D132" s="29"/>
      <c r="E132" s="29"/>
      <c r="F132" s="29"/>
      <c r="G132" s="29"/>
      <c r="H132" s="32">
        <f>H133+H135+H138</f>
        <v>125632</v>
      </c>
      <c r="I132" s="32">
        <f>I133+I135+I138</f>
        <v>73224</v>
      </c>
      <c r="J132" s="42">
        <f t="shared" si="2"/>
        <v>58.284513499745287</v>
      </c>
    </row>
    <row r="133" spans="1:10" ht="37.5">
      <c r="A133" s="58" t="s">
        <v>93</v>
      </c>
      <c r="B133" s="34" t="s">
        <v>40</v>
      </c>
      <c r="C133" s="34" t="s">
        <v>92</v>
      </c>
      <c r="D133" s="34" t="s">
        <v>94</v>
      </c>
      <c r="E133" s="35"/>
      <c r="F133" s="35"/>
      <c r="G133" s="35"/>
      <c r="H133" s="36">
        <f>H134</f>
        <v>28000</v>
      </c>
      <c r="I133" s="36">
        <f>I134</f>
        <v>0</v>
      </c>
      <c r="J133" s="42">
        <f t="shared" si="2"/>
        <v>0</v>
      </c>
    </row>
    <row r="134" spans="1:10" s="8" customFormat="1" ht="18.75">
      <c r="A134" s="43" t="s">
        <v>95</v>
      </c>
      <c r="B134" s="39" t="s">
        <v>40</v>
      </c>
      <c r="C134" s="39" t="s">
        <v>92</v>
      </c>
      <c r="D134" s="39" t="s">
        <v>94</v>
      </c>
      <c r="E134" s="39" t="s">
        <v>96</v>
      </c>
      <c r="F134" s="39" t="s">
        <v>117</v>
      </c>
      <c r="G134" s="39">
        <v>262</v>
      </c>
      <c r="H134" s="44">
        <v>28000</v>
      </c>
      <c r="I134" s="44">
        <v>0</v>
      </c>
      <c r="J134" s="42">
        <f t="shared" si="2"/>
        <v>0</v>
      </c>
    </row>
    <row r="135" spans="1:10" s="8" customFormat="1" ht="18.75">
      <c r="A135" s="38" t="s">
        <v>97</v>
      </c>
      <c r="B135" s="39" t="s">
        <v>40</v>
      </c>
      <c r="C135" s="39" t="s">
        <v>92</v>
      </c>
      <c r="D135" s="39" t="s">
        <v>98</v>
      </c>
      <c r="E135" s="40"/>
      <c r="F135" s="40"/>
      <c r="G135" s="40"/>
      <c r="H135" s="41">
        <f>H136</f>
        <v>97632</v>
      </c>
      <c r="I135" s="41">
        <f>I136</f>
        <v>73224</v>
      </c>
      <c r="J135" s="42">
        <f t="shared" si="2"/>
        <v>75</v>
      </c>
    </row>
    <row r="136" spans="1:10" s="8" customFormat="1" ht="18.75">
      <c r="A136" s="43" t="s">
        <v>141</v>
      </c>
      <c r="B136" s="39" t="s">
        <v>40</v>
      </c>
      <c r="C136" s="39" t="s">
        <v>92</v>
      </c>
      <c r="D136" s="39" t="s">
        <v>98</v>
      </c>
      <c r="E136" s="39" t="s">
        <v>142</v>
      </c>
      <c r="F136" s="39" t="s">
        <v>117</v>
      </c>
      <c r="G136" s="39">
        <v>264</v>
      </c>
      <c r="H136" s="44">
        <v>97632</v>
      </c>
      <c r="I136" s="44">
        <v>73224</v>
      </c>
      <c r="J136" s="45">
        <f t="shared" si="2"/>
        <v>75</v>
      </c>
    </row>
    <row r="137" spans="1:10" ht="37.5" hidden="1">
      <c r="A137" s="33" t="s">
        <v>99</v>
      </c>
      <c r="B137" s="34" t="s">
        <v>40</v>
      </c>
      <c r="C137" s="34" t="s">
        <v>92</v>
      </c>
      <c r="D137" s="34" t="s">
        <v>98</v>
      </c>
      <c r="E137" s="34" t="s">
        <v>100</v>
      </c>
      <c r="F137" s="34" t="s">
        <v>117</v>
      </c>
      <c r="G137" s="34"/>
      <c r="H137" s="54">
        <v>0</v>
      </c>
      <c r="I137" s="54">
        <v>0</v>
      </c>
      <c r="J137" s="45" t="e">
        <f t="shared" si="2"/>
        <v>#DIV/0!</v>
      </c>
    </row>
    <row r="138" spans="1:10" ht="41.45" hidden="1" customHeight="1">
      <c r="A138" s="58" t="s">
        <v>19</v>
      </c>
      <c r="B138" s="34" t="s">
        <v>40</v>
      </c>
      <c r="C138" s="35"/>
      <c r="D138" s="35"/>
      <c r="E138" s="35"/>
      <c r="F138" s="35"/>
      <c r="G138" s="35"/>
      <c r="H138" s="41">
        <v>0</v>
      </c>
      <c r="I138" s="41">
        <v>0</v>
      </c>
      <c r="J138" s="45" t="e">
        <f t="shared" si="2"/>
        <v>#DIV/0!</v>
      </c>
    </row>
    <row r="139" spans="1:10" ht="41.45" customHeight="1">
      <c r="A139" s="22" t="s">
        <v>164</v>
      </c>
      <c r="B139" s="67"/>
      <c r="C139" s="68">
        <v>1403</v>
      </c>
      <c r="D139" s="68"/>
      <c r="E139" s="68"/>
      <c r="F139" s="68"/>
      <c r="G139" s="68"/>
      <c r="H139" s="69">
        <f>H140</f>
        <v>2300000</v>
      </c>
      <c r="I139" s="69">
        <f>I140</f>
        <v>0</v>
      </c>
      <c r="J139" s="45">
        <f t="shared" si="2"/>
        <v>0</v>
      </c>
    </row>
    <row r="140" spans="1:10" ht="41.45" customHeight="1">
      <c r="A140" s="61" t="s">
        <v>160</v>
      </c>
      <c r="B140" s="34"/>
      <c r="C140" s="35">
        <v>1403</v>
      </c>
      <c r="D140" s="35" t="s">
        <v>163</v>
      </c>
      <c r="E140" s="35"/>
      <c r="F140" s="35"/>
      <c r="G140" s="35"/>
      <c r="H140" s="36">
        <f>H141</f>
        <v>2300000</v>
      </c>
      <c r="I140" s="36">
        <f>I141</f>
        <v>0</v>
      </c>
      <c r="J140" s="45">
        <f t="shared" si="2"/>
        <v>0</v>
      </c>
    </row>
    <row r="141" spans="1:10" ht="41.45" customHeight="1">
      <c r="A141" s="63" t="s">
        <v>161</v>
      </c>
      <c r="B141" s="34"/>
      <c r="C141" s="35">
        <v>1403</v>
      </c>
      <c r="D141" s="35" t="s">
        <v>163</v>
      </c>
      <c r="E141" s="35">
        <v>540</v>
      </c>
      <c r="F141" s="35"/>
      <c r="G141" s="35"/>
      <c r="H141" s="41">
        <v>2300000</v>
      </c>
      <c r="I141" s="41"/>
      <c r="J141" s="45">
        <f t="shared" si="2"/>
        <v>0</v>
      </c>
    </row>
    <row r="142" spans="1:10" ht="101.25" customHeight="1">
      <c r="A142" s="63" t="s">
        <v>162</v>
      </c>
      <c r="B142" s="34"/>
      <c r="C142" s="35">
        <v>1403</v>
      </c>
      <c r="D142" s="35" t="s">
        <v>163</v>
      </c>
      <c r="E142" s="35">
        <v>540</v>
      </c>
      <c r="F142" s="62" t="s">
        <v>117</v>
      </c>
      <c r="G142" s="62" t="s">
        <v>167</v>
      </c>
      <c r="H142" s="41">
        <v>2300000</v>
      </c>
      <c r="I142" s="41"/>
      <c r="J142" s="45">
        <f t="shared" si="2"/>
        <v>0</v>
      </c>
    </row>
    <row r="143" spans="1:10" ht="41.45" customHeight="1">
      <c r="A143" s="70" t="s">
        <v>19</v>
      </c>
      <c r="B143" s="67"/>
      <c r="C143" s="68"/>
      <c r="D143" s="68"/>
      <c r="E143" s="68"/>
      <c r="F143" s="71"/>
      <c r="G143" s="71"/>
      <c r="H143" s="69">
        <f>H144+H147</f>
        <v>105000</v>
      </c>
      <c r="I143" s="69">
        <f>I144+I147</f>
        <v>74197</v>
      </c>
      <c r="J143" s="25">
        <f t="shared" si="2"/>
        <v>70.663809523809519</v>
      </c>
    </row>
    <row r="144" spans="1:10" ht="38.450000000000003" customHeight="1">
      <c r="A144" s="23" t="s">
        <v>91</v>
      </c>
      <c r="B144" s="23" t="s">
        <v>40</v>
      </c>
      <c r="C144" s="23" t="s">
        <v>92</v>
      </c>
      <c r="D144" s="24"/>
      <c r="E144" s="24"/>
      <c r="F144" s="24"/>
      <c r="G144" s="24"/>
      <c r="H144" s="25">
        <f>H145</f>
        <v>100000</v>
      </c>
      <c r="I144" s="25">
        <f>I145</f>
        <v>70772</v>
      </c>
      <c r="J144" s="25">
        <f t="shared" si="2"/>
        <v>70.772000000000006</v>
      </c>
    </row>
    <row r="145" spans="1:10" ht="37.5">
      <c r="A145" s="58" t="s">
        <v>101</v>
      </c>
      <c r="B145" s="34" t="s">
        <v>40</v>
      </c>
      <c r="C145" s="34" t="s">
        <v>92</v>
      </c>
      <c r="D145" s="34" t="s">
        <v>102</v>
      </c>
      <c r="E145" s="35"/>
      <c r="F145" s="35"/>
      <c r="G145" s="35"/>
      <c r="H145" s="36">
        <f>H146</f>
        <v>100000</v>
      </c>
      <c r="I145" s="36">
        <f>I146</f>
        <v>70772</v>
      </c>
      <c r="J145" s="37">
        <f t="shared" si="2"/>
        <v>70.772000000000006</v>
      </c>
    </row>
    <row r="146" spans="1:10" s="8" customFormat="1" ht="18.75">
      <c r="A146" s="43" t="s">
        <v>15</v>
      </c>
      <c r="B146" s="39" t="s">
        <v>40</v>
      </c>
      <c r="C146" s="39" t="s">
        <v>92</v>
      </c>
      <c r="D146" s="39" t="s">
        <v>102</v>
      </c>
      <c r="E146" s="39" t="s">
        <v>16</v>
      </c>
      <c r="F146" s="39" t="s">
        <v>117</v>
      </c>
      <c r="G146" s="39">
        <v>251</v>
      </c>
      <c r="H146" s="44">
        <v>100000</v>
      </c>
      <c r="I146" s="44">
        <v>70772</v>
      </c>
      <c r="J146" s="45">
        <f t="shared" si="2"/>
        <v>70.772000000000006</v>
      </c>
    </row>
    <row r="147" spans="1:10" ht="37.5">
      <c r="A147" s="23" t="s">
        <v>103</v>
      </c>
      <c r="B147" s="23" t="s">
        <v>40</v>
      </c>
      <c r="C147" s="23" t="s">
        <v>104</v>
      </c>
      <c r="D147" s="24"/>
      <c r="E147" s="24"/>
      <c r="F147" s="24"/>
      <c r="G147" s="24"/>
      <c r="H147" s="25">
        <f>H148</f>
        <v>5000</v>
      </c>
      <c r="I147" s="25">
        <f>I148</f>
        <v>3425</v>
      </c>
      <c r="J147" s="25">
        <f t="shared" si="2"/>
        <v>68.5</v>
      </c>
    </row>
    <row r="148" spans="1:10" ht="37.5">
      <c r="A148" s="33" t="s">
        <v>105</v>
      </c>
      <c r="B148" s="34" t="s">
        <v>40</v>
      </c>
      <c r="C148" s="34" t="s">
        <v>104</v>
      </c>
      <c r="D148" s="34" t="s">
        <v>106</v>
      </c>
      <c r="E148" s="35"/>
      <c r="F148" s="35"/>
      <c r="G148" s="35"/>
      <c r="H148" s="36">
        <f>H149</f>
        <v>5000</v>
      </c>
      <c r="I148" s="36">
        <f>I149</f>
        <v>3425</v>
      </c>
      <c r="J148" s="37">
        <f t="shared" si="2"/>
        <v>68.5</v>
      </c>
    </row>
    <row r="149" spans="1:10" s="8" customFormat="1" ht="18.75">
      <c r="A149" s="43" t="s">
        <v>15</v>
      </c>
      <c r="B149" s="39" t="s">
        <v>40</v>
      </c>
      <c r="C149" s="39" t="s">
        <v>104</v>
      </c>
      <c r="D149" s="39" t="s">
        <v>106</v>
      </c>
      <c r="E149" s="39" t="s">
        <v>16</v>
      </c>
      <c r="F149" s="39" t="s">
        <v>117</v>
      </c>
      <c r="G149" s="39">
        <v>251</v>
      </c>
      <c r="H149" s="44">
        <v>5000</v>
      </c>
      <c r="I149" s="44">
        <v>3425</v>
      </c>
      <c r="J149" s="45">
        <f t="shared" si="2"/>
        <v>68.5</v>
      </c>
    </row>
    <row r="150" spans="1:10" ht="56.25">
      <c r="A150" s="64" t="s">
        <v>107</v>
      </c>
      <c r="B150" s="72" t="s">
        <v>40</v>
      </c>
      <c r="C150" s="73"/>
      <c r="D150" s="73"/>
      <c r="E150" s="73"/>
      <c r="F150" s="73"/>
      <c r="G150" s="73"/>
      <c r="H150" s="74">
        <f>H152</f>
        <v>2900000</v>
      </c>
      <c r="I150" s="74">
        <f>I152</f>
        <v>1728954.38</v>
      </c>
      <c r="J150" s="32">
        <f t="shared" si="2"/>
        <v>59.61911655172414</v>
      </c>
    </row>
    <row r="151" spans="1:10" ht="28.15" customHeight="1">
      <c r="A151" s="30" t="s">
        <v>108</v>
      </c>
      <c r="B151" s="30" t="s">
        <v>40</v>
      </c>
      <c r="C151" s="30" t="s">
        <v>109</v>
      </c>
      <c r="D151" s="29"/>
      <c r="E151" s="29"/>
      <c r="F151" s="29"/>
      <c r="G151" s="29"/>
      <c r="H151" s="32">
        <f>H152</f>
        <v>2900000</v>
      </c>
      <c r="I151" s="32">
        <f>I152</f>
        <v>1728954.38</v>
      </c>
      <c r="J151" s="32">
        <f t="shared" si="2"/>
        <v>59.61911655172414</v>
      </c>
    </row>
    <row r="152" spans="1:10" ht="37.5">
      <c r="A152" s="33" t="s">
        <v>110</v>
      </c>
      <c r="B152" s="34" t="s">
        <v>40</v>
      </c>
      <c r="C152" s="34" t="s">
        <v>109</v>
      </c>
      <c r="D152" s="34" t="s">
        <v>111</v>
      </c>
      <c r="E152" s="35"/>
      <c r="F152" s="35"/>
      <c r="G152" s="35"/>
      <c r="H152" s="36">
        <v>2900000</v>
      </c>
      <c r="I152" s="36">
        <v>1728954.38</v>
      </c>
      <c r="J152" s="37">
        <f t="shared" si="2"/>
        <v>59.61911655172414</v>
      </c>
    </row>
    <row r="153" spans="1:10" s="8" customFormat="1" ht="18.75">
      <c r="A153" s="39" t="s">
        <v>15</v>
      </c>
      <c r="B153" s="39" t="s">
        <v>40</v>
      </c>
      <c r="C153" s="39" t="s">
        <v>109</v>
      </c>
      <c r="D153" s="39" t="s">
        <v>111</v>
      </c>
      <c r="E153" s="39" t="s">
        <v>16</v>
      </c>
      <c r="F153" s="39" t="s">
        <v>117</v>
      </c>
      <c r="G153" s="39">
        <v>251</v>
      </c>
      <c r="H153" s="44">
        <v>2900000</v>
      </c>
      <c r="I153" s="44">
        <v>1728954.38</v>
      </c>
      <c r="J153" s="45">
        <f t="shared" si="2"/>
        <v>59.61911655172414</v>
      </c>
    </row>
    <row r="154" spans="1:10" ht="33" customHeight="1">
      <c r="A154" s="75" t="s">
        <v>37</v>
      </c>
      <c r="B154" s="75"/>
      <c r="C154" s="75"/>
      <c r="D154" s="75"/>
      <c r="E154" s="75"/>
      <c r="F154" s="75"/>
      <c r="G154" s="75"/>
      <c r="H154" s="76" t="e">
        <f>H151+H143+H139+H132+H129+H78+H66+H57+H50+H13</f>
        <v>#VALUE!</v>
      </c>
      <c r="I154" s="76">
        <f>I151+I143+I139+I132+I129+I78+I66+I57+I50+I13</f>
        <v>6920657.4800000004</v>
      </c>
      <c r="J154" s="45" t="e">
        <f t="shared" si="2"/>
        <v>#VALUE!</v>
      </c>
    </row>
  </sheetData>
  <mergeCells count="17">
    <mergeCell ref="A1:J1"/>
    <mergeCell ref="A2:J2"/>
    <mergeCell ref="A3:J3"/>
    <mergeCell ref="A5:J5"/>
    <mergeCell ref="A6:J6"/>
    <mergeCell ref="A7:J7"/>
    <mergeCell ref="J9:J10"/>
    <mergeCell ref="A8:J8"/>
    <mergeCell ref="A9:A10"/>
    <mergeCell ref="H9:H10"/>
    <mergeCell ref="B9:B10"/>
    <mergeCell ref="C9:C10"/>
    <mergeCell ref="D9:D10"/>
    <mergeCell ref="E9:E10"/>
    <mergeCell ref="F9:F10"/>
    <mergeCell ref="G9:G11"/>
    <mergeCell ref="I9:I10"/>
  </mergeCells>
  <pageMargins left="0.65" right="0.11" top="0.27" bottom="0.3" header="0.2" footer="0.2"/>
  <pageSetup paperSize="9" scale="53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246"/>
  <sheetViews>
    <sheetView showGridLines="0" tabSelected="1" zoomScale="65" zoomScaleNormal="65" workbookViewId="0">
      <pane ySplit="8" topLeftCell="A9" activePane="bottomLeft" state="frozen"/>
      <selection pane="bottomLeft" activeCell="F11" sqref="F11"/>
    </sheetView>
  </sheetViews>
  <sheetFormatPr defaultColWidth="8.85546875" defaultRowHeight="15"/>
  <cols>
    <col min="1" max="1" width="70.5703125" style="5" customWidth="1"/>
    <col min="2" max="2" width="8.28515625" style="1" hidden="1" customWidth="1"/>
    <col min="3" max="3" width="9.85546875" style="5" bestFit="1" customWidth="1"/>
    <col min="4" max="4" width="17.7109375" style="5" customWidth="1"/>
    <col min="5" max="5" width="8.28515625" style="5" customWidth="1"/>
    <col min="6" max="6" width="10" style="5" customWidth="1"/>
    <col min="7" max="7" width="10.28515625" style="5" customWidth="1"/>
    <col min="8" max="8" width="18.85546875" style="5" customWidth="1"/>
    <col min="9" max="9" width="19" style="5" customWidth="1"/>
    <col min="10" max="10" width="13.85546875" style="6" customWidth="1"/>
    <col min="11" max="13" width="0.140625" style="1" hidden="1" customWidth="1"/>
    <col min="14" max="16" width="0.140625" style="1" customWidth="1"/>
    <col min="17" max="17" width="39.42578125" style="1" customWidth="1"/>
    <col min="18" max="18" width="25.140625" style="1" customWidth="1"/>
    <col min="19" max="19" width="20.42578125" style="1" bestFit="1" customWidth="1"/>
    <col min="20" max="20" width="56.5703125" style="1" customWidth="1"/>
    <col min="21" max="16384" width="8.85546875" style="1"/>
  </cols>
  <sheetData>
    <row r="1" spans="1:20" ht="17.45" customHeight="1">
      <c r="A1" s="164" t="s">
        <v>254</v>
      </c>
      <c r="B1" s="164"/>
      <c r="C1" s="164"/>
      <c r="D1" s="164"/>
      <c r="E1" s="164"/>
      <c r="F1" s="164"/>
      <c r="G1" s="164"/>
      <c r="H1" s="164"/>
      <c r="I1" s="164"/>
      <c r="J1" s="164"/>
      <c r="K1" s="2"/>
      <c r="L1" s="2"/>
      <c r="M1" s="2"/>
      <c r="N1" s="2"/>
      <c r="O1" s="2"/>
      <c r="P1" s="2"/>
      <c r="Q1" s="107"/>
      <c r="R1" s="8"/>
      <c r="S1" s="8"/>
      <c r="T1" s="8"/>
    </row>
    <row r="2" spans="1:20" ht="17.45" customHeight="1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2"/>
      <c r="L2" s="2"/>
      <c r="M2" s="2"/>
      <c r="N2" s="2"/>
      <c r="O2" s="2"/>
      <c r="P2" s="2"/>
      <c r="Q2" s="107"/>
      <c r="R2" s="8"/>
      <c r="S2" s="8"/>
      <c r="T2" s="8"/>
    </row>
    <row r="3" spans="1:20" ht="17.45" customHeight="1">
      <c r="A3" s="168" t="s">
        <v>255</v>
      </c>
      <c r="B3" s="168"/>
      <c r="C3" s="168"/>
      <c r="D3" s="168"/>
      <c r="E3" s="168"/>
      <c r="F3" s="168"/>
      <c r="G3" s="168"/>
      <c r="H3" s="168"/>
      <c r="I3" s="168"/>
      <c r="J3" s="168"/>
      <c r="K3" s="2"/>
      <c r="L3" s="2"/>
      <c r="M3" s="2"/>
      <c r="N3" s="2"/>
      <c r="O3" s="2"/>
      <c r="P3" s="2"/>
      <c r="Q3" s="107"/>
      <c r="R3" s="8"/>
      <c r="S3" s="8"/>
      <c r="T3" s="8"/>
    </row>
    <row r="4" spans="1:20" ht="17.45" customHeight="1">
      <c r="A4" s="100"/>
      <c r="B4" s="94"/>
      <c r="C4" s="100"/>
      <c r="D4" s="100"/>
      <c r="E4" s="100"/>
      <c r="F4" s="100"/>
      <c r="G4" s="100"/>
      <c r="H4" s="100"/>
      <c r="I4" s="100"/>
      <c r="J4" s="7"/>
      <c r="K4" s="2"/>
      <c r="L4" s="2"/>
      <c r="M4" s="2"/>
      <c r="N4" s="2"/>
      <c r="O4" s="2"/>
      <c r="P4" s="2"/>
      <c r="Q4" s="107"/>
      <c r="R4" s="8"/>
      <c r="S4" s="8"/>
      <c r="T4" s="8"/>
    </row>
    <row r="5" spans="1:20" ht="121.15" customHeight="1">
      <c r="A5" s="165" t="s">
        <v>256</v>
      </c>
      <c r="B5" s="165"/>
      <c r="C5" s="165"/>
      <c r="D5" s="165"/>
      <c r="E5" s="165"/>
      <c r="F5" s="165"/>
      <c r="G5" s="165"/>
      <c r="H5" s="165"/>
      <c r="I5" s="165"/>
      <c r="J5" s="165"/>
      <c r="K5" s="95"/>
      <c r="L5" s="95"/>
      <c r="M5" s="95"/>
      <c r="N5" s="95"/>
      <c r="O5" s="95"/>
      <c r="P5" s="95"/>
      <c r="Q5" s="108"/>
      <c r="R5" s="8"/>
      <c r="S5" s="8"/>
      <c r="T5" s="8"/>
    </row>
    <row r="6" spans="1:20" ht="15.75" customHeight="1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95"/>
      <c r="L6" s="95"/>
      <c r="M6" s="95"/>
      <c r="N6" s="95"/>
      <c r="O6" s="95"/>
      <c r="P6" s="95"/>
      <c r="Q6" s="108"/>
      <c r="R6" s="8"/>
      <c r="S6" s="8"/>
      <c r="T6" s="8"/>
    </row>
    <row r="7" spans="1:20" ht="14.65" customHeight="1">
      <c r="A7" s="153" t="s">
        <v>38</v>
      </c>
      <c r="B7" s="154"/>
      <c r="C7" s="154"/>
      <c r="D7" s="154"/>
      <c r="E7" s="154"/>
      <c r="F7" s="154"/>
      <c r="G7" s="154"/>
      <c r="H7" s="154"/>
      <c r="I7" s="154"/>
      <c r="J7" s="154"/>
      <c r="K7" s="3"/>
      <c r="L7" s="3"/>
      <c r="M7" s="3"/>
      <c r="N7" s="3"/>
      <c r="O7" s="3"/>
      <c r="P7" s="3"/>
      <c r="Q7" s="109"/>
      <c r="R7" s="8"/>
      <c r="S7" s="8"/>
      <c r="T7" s="8"/>
    </row>
    <row r="8" spans="1:20" ht="12.75" customHeight="1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96"/>
      <c r="L8" s="96"/>
      <c r="M8" s="96"/>
      <c r="N8" s="96"/>
      <c r="O8" s="96"/>
      <c r="P8" s="96"/>
      <c r="Q8" s="110"/>
      <c r="R8" s="8"/>
      <c r="S8" s="8"/>
      <c r="T8" s="8"/>
    </row>
    <row r="9" spans="1:20">
      <c r="A9" s="155" t="s">
        <v>0</v>
      </c>
      <c r="B9" s="159" t="s">
        <v>1</v>
      </c>
      <c r="C9" s="155" t="s">
        <v>2</v>
      </c>
      <c r="D9" s="155" t="s">
        <v>3</v>
      </c>
      <c r="E9" s="155" t="s">
        <v>4</v>
      </c>
      <c r="F9" s="155" t="s">
        <v>5</v>
      </c>
      <c r="G9" s="161" t="s">
        <v>165</v>
      </c>
      <c r="H9" s="155" t="s">
        <v>114</v>
      </c>
      <c r="I9" s="155" t="s">
        <v>115</v>
      </c>
      <c r="J9" s="155" t="s">
        <v>116</v>
      </c>
      <c r="Q9" s="8"/>
      <c r="R9" s="8"/>
      <c r="S9" s="8"/>
      <c r="T9" s="8"/>
    </row>
    <row r="10" spans="1:20" ht="42" customHeight="1">
      <c r="A10" s="156"/>
      <c r="B10" s="160"/>
      <c r="C10" s="156"/>
      <c r="D10" s="156"/>
      <c r="E10" s="156"/>
      <c r="F10" s="156"/>
      <c r="G10" s="162"/>
      <c r="H10" s="156"/>
      <c r="I10" s="156"/>
      <c r="J10" s="156"/>
      <c r="Q10" s="8"/>
      <c r="R10" s="8"/>
      <c r="S10" s="8"/>
      <c r="T10" s="8"/>
    </row>
    <row r="11" spans="1:20" ht="18">
      <c r="A11" s="101">
        <v>1</v>
      </c>
      <c r="B11" s="77">
        <v>2</v>
      </c>
      <c r="C11" s="101">
        <v>2</v>
      </c>
      <c r="D11" s="101">
        <v>3</v>
      </c>
      <c r="E11" s="101">
        <v>4</v>
      </c>
      <c r="F11" s="101">
        <v>5</v>
      </c>
      <c r="G11" s="163"/>
      <c r="H11" s="101">
        <v>7</v>
      </c>
      <c r="I11" s="101">
        <v>8</v>
      </c>
      <c r="J11" s="78">
        <v>9</v>
      </c>
      <c r="Q11" s="8"/>
      <c r="R11" s="8"/>
      <c r="S11" s="8"/>
      <c r="T11" s="8"/>
    </row>
    <row r="12" spans="1:20" ht="82.15" customHeight="1">
      <c r="A12" s="15" t="s">
        <v>39</v>
      </c>
      <c r="B12" s="15" t="s">
        <v>40</v>
      </c>
      <c r="C12" s="102"/>
      <c r="D12" s="102"/>
      <c r="E12" s="102"/>
      <c r="F12" s="102"/>
      <c r="G12" s="102"/>
      <c r="H12" s="42">
        <f>H13+H65+H74+H89+H109+H198+H201+H208+H212+H216+H219</f>
        <v>19244390.890000001</v>
      </c>
      <c r="I12" s="42">
        <f>I13+I65+I74+I89+I109+I198+I201+I208+I212+I216+I219</f>
        <v>5647294.9900000002</v>
      </c>
      <c r="J12" s="42">
        <f>I12*100/H12</f>
        <v>29.345148008475107</v>
      </c>
      <c r="Q12" s="8"/>
      <c r="R12" s="8"/>
      <c r="S12" s="8"/>
      <c r="T12" s="8"/>
    </row>
    <row r="13" spans="1:20" ht="27.6" customHeight="1">
      <c r="A13" s="102" t="s">
        <v>143</v>
      </c>
      <c r="B13" s="15" t="s">
        <v>40</v>
      </c>
      <c r="C13" s="126" t="s">
        <v>117</v>
      </c>
      <c r="D13" s="102"/>
      <c r="E13" s="102"/>
      <c r="F13" s="102"/>
      <c r="G13" s="102"/>
      <c r="H13" s="42">
        <f>H14+H17+H52+H55</f>
        <v>5351420</v>
      </c>
      <c r="I13" s="42">
        <f>I14+I17+I52+I55</f>
        <v>2553819.7000000002</v>
      </c>
      <c r="J13" s="42">
        <f>I13*100/H13</f>
        <v>47.722281188918089</v>
      </c>
      <c r="Q13" s="116"/>
      <c r="R13" s="116"/>
      <c r="S13" s="8"/>
      <c r="T13" s="8"/>
    </row>
    <row r="14" spans="1:20" ht="56.25" customHeight="1">
      <c r="A14" s="135" t="s">
        <v>229</v>
      </c>
      <c r="B14" s="134" t="s">
        <v>40</v>
      </c>
      <c r="C14" s="133" t="s">
        <v>42</v>
      </c>
      <c r="D14" s="135"/>
      <c r="E14" s="135"/>
      <c r="F14" s="135"/>
      <c r="G14" s="135"/>
      <c r="H14" s="132">
        <f>H16</f>
        <v>276000</v>
      </c>
      <c r="I14" s="132">
        <f>I15</f>
        <v>128000</v>
      </c>
      <c r="J14" s="52">
        <f t="shared" ref="J14:J82" si="0">I14*100/H14</f>
        <v>46.376811594202898</v>
      </c>
      <c r="Q14" s="8"/>
      <c r="R14" s="8"/>
      <c r="S14" s="8"/>
      <c r="T14" s="8"/>
    </row>
    <row r="15" spans="1:20" s="8" customFormat="1" ht="37.5">
      <c r="A15" s="38" t="s">
        <v>230</v>
      </c>
      <c r="B15" s="39" t="s">
        <v>40</v>
      </c>
      <c r="C15" s="43" t="s">
        <v>42</v>
      </c>
      <c r="D15" s="43" t="s">
        <v>44</v>
      </c>
      <c r="E15" s="46"/>
      <c r="F15" s="46"/>
      <c r="G15" s="46"/>
      <c r="H15" s="118">
        <f>H16</f>
        <v>276000</v>
      </c>
      <c r="I15" s="118">
        <v>128000</v>
      </c>
      <c r="J15" s="42">
        <f t="shared" si="0"/>
        <v>46.376811594202898</v>
      </c>
    </row>
    <row r="16" spans="1:20" s="8" customFormat="1" ht="37.5">
      <c r="A16" s="46" t="s">
        <v>231</v>
      </c>
      <c r="B16" s="39" t="s">
        <v>40</v>
      </c>
      <c r="C16" s="43" t="s">
        <v>42</v>
      </c>
      <c r="D16" s="43" t="s">
        <v>44</v>
      </c>
      <c r="E16" s="43" t="s">
        <v>46</v>
      </c>
      <c r="F16" s="43" t="s">
        <v>117</v>
      </c>
      <c r="G16" s="43">
        <v>296</v>
      </c>
      <c r="H16" s="119">
        <v>276000</v>
      </c>
      <c r="I16" s="119">
        <v>128000</v>
      </c>
      <c r="J16" s="42">
        <f t="shared" si="0"/>
        <v>46.376811594202898</v>
      </c>
      <c r="T16" s="116"/>
    </row>
    <row r="17" spans="1:24" ht="75">
      <c r="A17" s="133" t="s">
        <v>20</v>
      </c>
      <c r="B17" s="134" t="s">
        <v>40</v>
      </c>
      <c r="C17" s="133" t="s">
        <v>21</v>
      </c>
      <c r="D17" s="135"/>
      <c r="E17" s="135"/>
      <c r="F17" s="135"/>
      <c r="G17" s="135"/>
      <c r="H17" s="132">
        <f>H18+H40+H43+H46</f>
        <v>4480078</v>
      </c>
      <c r="I17" s="132">
        <f>I18+I40+I43+I46</f>
        <v>2129409.8200000003</v>
      </c>
      <c r="J17" s="52">
        <f t="shared" si="0"/>
        <v>47.530641654006921</v>
      </c>
      <c r="K17" s="92">
        <f t="shared" ref="K17:P17" si="1">K18+K46</f>
        <v>0</v>
      </c>
      <c r="L17" s="92">
        <f t="shared" si="1"/>
        <v>0</v>
      </c>
      <c r="M17" s="92">
        <f t="shared" si="1"/>
        <v>0</v>
      </c>
      <c r="N17" s="92">
        <f t="shared" si="1"/>
        <v>0</v>
      </c>
      <c r="O17" s="92">
        <f t="shared" si="1"/>
        <v>0</v>
      </c>
      <c r="P17" s="92">
        <f t="shared" si="1"/>
        <v>0</v>
      </c>
      <c r="Q17" s="114"/>
      <c r="R17" s="8"/>
      <c r="S17" s="8"/>
      <c r="T17" s="8"/>
    </row>
    <row r="18" spans="1:24" s="8" customFormat="1" ht="18.75">
      <c r="A18" s="38" t="s">
        <v>22</v>
      </c>
      <c r="B18" s="39" t="s">
        <v>40</v>
      </c>
      <c r="C18" s="43" t="s">
        <v>21</v>
      </c>
      <c r="D18" s="43" t="s">
        <v>47</v>
      </c>
      <c r="E18" s="46"/>
      <c r="F18" s="46"/>
      <c r="G18" s="46"/>
      <c r="H18" s="118">
        <f>H21+H23+H24+H28+H29+H30+H31+H34+H35+H38+H39</f>
        <v>1171260</v>
      </c>
      <c r="I18" s="118">
        <f>I21+I23+I24+I28+I29+I30+I31+I34+I35+I38+I39</f>
        <v>675453.65</v>
      </c>
      <c r="J18" s="42">
        <f t="shared" si="0"/>
        <v>57.668976145347742</v>
      </c>
    </row>
    <row r="19" spans="1:24" s="8" customFormat="1" ht="37.5" hidden="1">
      <c r="A19" s="43" t="s">
        <v>23</v>
      </c>
      <c r="B19" s="39" t="s">
        <v>40</v>
      </c>
      <c r="C19" s="43" t="s">
        <v>21</v>
      </c>
      <c r="D19" s="43" t="s">
        <v>47</v>
      </c>
      <c r="E19" s="43" t="s">
        <v>24</v>
      </c>
      <c r="F19" s="43" t="s">
        <v>117</v>
      </c>
      <c r="G19" s="43">
        <v>211</v>
      </c>
      <c r="H19" s="119">
        <v>0</v>
      </c>
      <c r="I19" s="119">
        <v>0</v>
      </c>
      <c r="J19" s="42" t="e">
        <f t="shared" si="0"/>
        <v>#DIV/0!</v>
      </c>
    </row>
    <row r="20" spans="1:24" s="8" customFormat="1" ht="56.25" hidden="1">
      <c r="A20" s="43" t="s">
        <v>25</v>
      </c>
      <c r="B20" s="39" t="s">
        <v>40</v>
      </c>
      <c r="C20" s="43" t="s">
        <v>21</v>
      </c>
      <c r="D20" s="43" t="s">
        <v>47</v>
      </c>
      <c r="E20" s="43" t="s">
        <v>26</v>
      </c>
      <c r="F20" s="43" t="s">
        <v>117</v>
      </c>
      <c r="G20" s="43"/>
      <c r="H20" s="119">
        <v>0</v>
      </c>
      <c r="I20" s="119">
        <v>0</v>
      </c>
      <c r="J20" s="42" t="e">
        <f t="shared" si="0"/>
        <v>#DIV/0!</v>
      </c>
    </row>
    <row r="21" spans="1:24" s="8" customFormat="1" ht="18.75">
      <c r="A21" s="46" t="s">
        <v>205</v>
      </c>
      <c r="B21" s="39" t="s">
        <v>40</v>
      </c>
      <c r="C21" s="43" t="s">
        <v>21</v>
      </c>
      <c r="D21" s="43" t="s">
        <v>47</v>
      </c>
      <c r="E21" s="43">
        <v>122</v>
      </c>
      <c r="F21" s="43" t="s">
        <v>117</v>
      </c>
      <c r="G21" s="43">
        <v>222</v>
      </c>
      <c r="H21" s="127">
        <v>80000</v>
      </c>
      <c r="I21" s="119">
        <v>41600</v>
      </c>
      <c r="J21" s="42">
        <f t="shared" si="0"/>
        <v>52</v>
      </c>
      <c r="Q21" s="117"/>
    </row>
    <row r="22" spans="1:24" s="8" customFormat="1" ht="37.5" hidden="1">
      <c r="A22" s="43" t="s">
        <v>29</v>
      </c>
      <c r="B22" s="39" t="s">
        <v>40</v>
      </c>
      <c r="C22" s="43" t="s">
        <v>21</v>
      </c>
      <c r="D22" s="43" t="s">
        <v>47</v>
      </c>
      <c r="E22" s="43" t="s">
        <v>30</v>
      </c>
      <c r="F22" s="43" t="s">
        <v>117</v>
      </c>
      <c r="G22" s="43"/>
      <c r="H22" s="127">
        <v>0</v>
      </c>
      <c r="I22" s="119">
        <v>0</v>
      </c>
      <c r="J22" s="42" t="e">
        <f t="shared" si="0"/>
        <v>#DIV/0!</v>
      </c>
    </row>
    <row r="23" spans="1:24" s="8" customFormat="1" ht="18.75">
      <c r="A23" s="43" t="s">
        <v>31</v>
      </c>
      <c r="B23" s="39" t="s">
        <v>40</v>
      </c>
      <c r="C23" s="43" t="s">
        <v>21</v>
      </c>
      <c r="D23" s="43" t="s">
        <v>47</v>
      </c>
      <c r="E23" s="43" t="s">
        <v>32</v>
      </c>
      <c r="F23" s="43" t="s">
        <v>117</v>
      </c>
      <c r="G23" s="43">
        <v>226</v>
      </c>
      <c r="H23" s="127">
        <v>560000</v>
      </c>
      <c r="I23" s="127">
        <v>397820</v>
      </c>
      <c r="J23" s="42">
        <f t="shared" si="0"/>
        <v>71.039285714285711</v>
      </c>
    </row>
    <row r="24" spans="1:24" s="8" customFormat="1" ht="23.25">
      <c r="A24" s="43" t="s">
        <v>245</v>
      </c>
      <c r="B24" s="39" t="s">
        <v>40</v>
      </c>
      <c r="C24" s="145">
        <v>104</v>
      </c>
      <c r="D24" s="43" t="s">
        <v>67</v>
      </c>
      <c r="E24" s="43" t="s">
        <v>32</v>
      </c>
      <c r="F24" s="43" t="s">
        <v>117</v>
      </c>
      <c r="G24" s="43">
        <v>227</v>
      </c>
      <c r="H24" s="119">
        <v>3836.65</v>
      </c>
      <c r="I24" s="119">
        <v>3836.65</v>
      </c>
      <c r="J24" s="42">
        <f t="shared" si="0"/>
        <v>100</v>
      </c>
      <c r="Q24" s="122"/>
      <c r="R24" s="122"/>
      <c r="S24" s="105"/>
      <c r="T24" s="105"/>
      <c r="U24" s="105"/>
      <c r="V24" s="105"/>
      <c r="W24" s="105"/>
      <c r="X24" s="105"/>
    </row>
    <row r="25" spans="1:24" s="8" customFormat="1" ht="18" hidden="1" customHeight="1">
      <c r="A25" s="46" t="s">
        <v>180</v>
      </c>
      <c r="B25" s="39" t="s">
        <v>40</v>
      </c>
      <c r="C25" s="43" t="s">
        <v>21</v>
      </c>
      <c r="D25" s="43" t="s">
        <v>47</v>
      </c>
      <c r="E25" s="43">
        <v>247</v>
      </c>
      <c r="F25" s="43" t="s">
        <v>118</v>
      </c>
      <c r="G25" s="43">
        <v>223</v>
      </c>
      <c r="H25" s="127">
        <v>0</v>
      </c>
      <c r="I25" s="127">
        <v>0</v>
      </c>
      <c r="J25" s="42" t="e">
        <f t="shared" si="0"/>
        <v>#DIV/0!</v>
      </c>
      <c r="R25" s="105"/>
      <c r="S25" s="105"/>
      <c r="T25" s="105"/>
      <c r="U25" s="105"/>
      <c r="V25" s="105"/>
      <c r="W25" s="105"/>
      <c r="X25" s="105"/>
    </row>
    <row r="26" spans="1:24" s="8" customFormat="1" ht="18" hidden="1" customHeight="1">
      <c r="A26" s="46" t="s">
        <v>181</v>
      </c>
      <c r="B26" s="39" t="s">
        <v>40</v>
      </c>
      <c r="C26" s="43" t="s">
        <v>21</v>
      </c>
      <c r="D26" s="43" t="s">
        <v>47</v>
      </c>
      <c r="E26" s="43" t="s">
        <v>32</v>
      </c>
      <c r="F26" s="43" t="s">
        <v>119</v>
      </c>
      <c r="G26" s="43">
        <v>347</v>
      </c>
      <c r="H26" s="127">
        <v>50000</v>
      </c>
      <c r="I26" s="127">
        <v>0</v>
      </c>
      <c r="J26" s="42">
        <f t="shared" si="0"/>
        <v>0</v>
      </c>
      <c r="R26" s="105"/>
      <c r="S26" s="105"/>
      <c r="T26" s="105"/>
      <c r="U26" s="105"/>
      <c r="V26" s="105"/>
      <c r="W26" s="105"/>
      <c r="X26" s="105"/>
    </row>
    <row r="27" spans="1:24" s="8" customFormat="1" ht="18" hidden="1" customHeight="1">
      <c r="A27" s="46" t="s">
        <v>203</v>
      </c>
      <c r="B27" s="39"/>
      <c r="C27" s="43" t="s">
        <v>21</v>
      </c>
      <c r="D27" s="43" t="s">
        <v>47</v>
      </c>
      <c r="E27" s="43">
        <v>853</v>
      </c>
      <c r="F27" s="43" t="s">
        <v>117</v>
      </c>
      <c r="G27" s="43">
        <v>295</v>
      </c>
      <c r="H27" s="127">
        <v>0</v>
      </c>
      <c r="I27" s="127">
        <v>0</v>
      </c>
      <c r="J27" s="42" t="e">
        <f t="shared" si="0"/>
        <v>#DIV/0!</v>
      </c>
      <c r="R27" s="105"/>
      <c r="S27" s="105"/>
      <c r="T27" s="105"/>
      <c r="U27" s="105"/>
      <c r="V27" s="105"/>
      <c r="W27" s="105"/>
      <c r="X27" s="105"/>
    </row>
    <row r="28" spans="1:24" s="8" customFormat="1" ht="18" hidden="1" customHeight="1">
      <c r="A28" s="43" t="s">
        <v>33</v>
      </c>
      <c r="B28" s="39" t="s">
        <v>40</v>
      </c>
      <c r="C28" s="43" t="s">
        <v>21</v>
      </c>
      <c r="D28" s="43" t="s">
        <v>47</v>
      </c>
      <c r="E28" s="43">
        <v>244</v>
      </c>
      <c r="F28" s="43" t="s">
        <v>117</v>
      </c>
      <c r="G28" s="43">
        <v>297</v>
      </c>
      <c r="H28" s="127">
        <v>0</v>
      </c>
      <c r="I28" s="127">
        <v>0</v>
      </c>
      <c r="J28" s="42" t="e">
        <f t="shared" si="0"/>
        <v>#DIV/0!</v>
      </c>
      <c r="R28" s="105"/>
      <c r="S28" s="105"/>
      <c r="T28" s="105"/>
      <c r="U28" s="105"/>
      <c r="V28" s="105"/>
      <c r="W28" s="105"/>
      <c r="X28" s="105"/>
    </row>
    <row r="29" spans="1:24" s="8" customFormat="1" ht="18.75">
      <c r="A29" s="43" t="s">
        <v>35</v>
      </c>
      <c r="B29" s="39" t="s">
        <v>40</v>
      </c>
      <c r="C29" s="43" t="s">
        <v>21</v>
      </c>
      <c r="D29" s="43" t="s">
        <v>47</v>
      </c>
      <c r="E29" s="43" t="s">
        <v>36</v>
      </c>
      <c r="F29" s="43" t="s">
        <v>117</v>
      </c>
      <c r="G29" s="43">
        <v>293</v>
      </c>
      <c r="H29" s="127">
        <v>5000</v>
      </c>
      <c r="I29" s="127">
        <v>0</v>
      </c>
      <c r="J29" s="42">
        <f t="shared" si="0"/>
        <v>0</v>
      </c>
      <c r="Q29" s="116"/>
      <c r="R29" s="105"/>
      <c r="S29" s="105"/>
      <c r="T29" s="105"/>
      <c r="U29" s="105"/>
      <c r="V29" s="105"/>
      <c r="W29" s="105"/>
      <c r="X29" s="105"/>
    </row>
    <row r="30" spans="1:24" s="9" customFormat="1" ht="18.75">
      <c r="A30" s="47" t="s">
        <v>176</v>
      </c>
      <c r="B30" s="48"/>
      <c r="C30" s="47" t="s">
        <v>21</v>
      </c>
      <c r="D30" s="47" t="s">
        <v>47</v>
      </c>
      <c r="E30" s="47" t="s">
        <v>32</v>
      </c>
      <c r="F30" s="47" t="s">
        <v>117</v>
      </c>
      <c r="G30" s="47" t="s">
        <v>177</v>
      </c>
      <c r="H30" s="127">
        <v>150000</v>
      </c>
      <c r="I30" s="127">
        <v>25915</v>
      </c>
      <c r="J30" s="42">
        <f t="shared" si="0"/>
        <v>17.276666666666667</v>
      </c>
      <c r="R30" s="106"/>
      <c r="S30" s="106"/>
      <c r="T30" s="106"/>
      <c r="U30" s="106"/>
      <c r="V30" s="106"/>
      <c r="W30" s="106"/>
      <c r="X30" s="106"/>
    </row>
    <row r="31" spans="1:24" s="9" customFormat="1" ht="18.75">
      <c r="A31" s="47" t="s">
        <v>174</v>
      </c>
      <c r="B31" s="48"/>
      <c r="C31" s="47" t="s">
        <v>21</v>
      </c>
      <c r="D31" s="47" t="s">
        <v>47</v>
      </c>
      <c r="E31" s="47" t="s">
        <v>32</v>
      </c>
      <c r="F31" s="47" t="s">
        <v>117</v>
      </c>
      <c r="G31" s="47" t="s">
        <v>175</v>
      </c>
      <c r="H31" s="127">
        <v>65367</v>
      </c>
      <c r="I31" s="127">
        <v>27284</v>
      </c>
      <c r="J31" s="42">
        <f t="shared" si="0"/>
        <v>41.739715758716173</v>
      </c>
      <c r="R31" s="106"/>
      <c r="S31" s="106"/>
      <c r="T31" s="106"/>
      <c r="U31" s="106"/>
      <c r="V31" s="106"/>
      <c r="W31" s="106"/>
      <c r="X31" s="106"/>
    </row>
    <row r="32" spans="1:24" s="8" customFormat="1" ht="18" hidden="1" customHeight="1">
      <c r="A32" s="46" t="s">
        <v>173</v>
      </c>
      <c r="B32" s="39"/>
      <c r="C32" s="47" t="s">
        <v>21</v>
      </c>
      <c r="D32" s="47" t="s">
        <v>47</v>
      </c>
      <c r="E32" s="47" t="s">
        <v>32</v>
      </c>
      <c r="F32" s="47" t="s">
        <v>117</v>
      </c>
      <c r="G32" s="47" t="s">
        <v>172</v>
      </c>
      <c r="H32" s="127">
        <v>5000</v>
      </c>
      <c r="I32" s="127">
        <v>0</v>
      </c>
      <c r="J32" s="42">
        <f t="shared" si="0"/>
        <v>0</v>
      </c>
      <c r="R32" s="105"/>
      <c r="S32" s="105"/>
      <c r="T32" s="105"/>
      <c r="U32" s="105"/>
      <c r="V32" s="105"/>
      <c r="W32" s="105"/>
      <c r="X32" s="105"/>
    </row>
    <row r="33" spans="1:24" s="8" customFormat="1" ht="36" hidden="1" customHeight="1">
      <c r="A33" s="46" t="s">
        <v>171</v>
      </c>
      <c r="B33" s="39"/>
      <c r="C33" s="47" t="s">
        <v>21</v>
      </c>
      <c r="D33" s="46" t="s">
        <v>47</v>
      </c>
      <c r="E33" s="43">
        <v>244</v>
      </c>
      <c r="F33" s="47" t="s">
        <v>117</v>
      </c>
      <c r="G33" s="43">
        <v>349</v>
      </c>
      <c r="H33" s="127">
        <v>5000</v>
      </c>
      <c r="I33" s="127">
        <v>0</v>
      </c>
      <c r="J33" s="42">
        <f t="shared" si="0"/>
        <v>0</v>
      </c>
      <c r="R33" s="105"/>
      <c r="S33" s="105"/>
      <c r="T33" s="105"/>
      <c r="U33" s="105"/>
      <c r="V33" s="105"/>
      <c r="W33" s="105"/>
      <c r="X33" s="105"/>
    </row>
    <row r="34" spans="1:24" s="8" customFormat="1" ht="19.149999999999999" customHeight="1">
      <c r="A34" s="43" t="s">
        <v>181</v>
      </c>
      <c r="B34" s="39"/>
      <c r="C34" s="47" t="s">
        <v>21</v>
      </c>
      <c r="D34" s="46" t="s">
        <v>47</v>
      </c>
      <c r="E34" s="43">
        <v>244</v>
      </c>
      <c r="F34" s="47" t="s">
        <v>117</v>
      </c>
      <c r="G34" s="43">
        <v>310</v>
      </c>
      <c r="H34" s="127">
        <v>0</v>
      </c>
      <c r="I34" s="127">
        <v>0</v>
      </c>
      <c r="J34" s="42" t="e">
        <f t="shared" si="0"/>
        <v>#DIV/0!</v>
      </c>
      <c r="P34" s="115"/>
      <c r="R34" s="105"/>
      <c r="S34" s="105"/>
      <c r="T34" s="105"/>
      <c r="U34" s="105"/>
      <c r="V34" s="105"/>
      <c r="W34" s="105"/>
      <c r="X34" s="105"/>
    </row>
    <row r="35" spans="1:24" s="8" customFormat="1" ht="18.75">
      <c r="A35" s="46" t="s">
        <v>170</v>
      </c>
      <c r="B35" s="39"/>
      <c r="C35" s="47" t="s">
        <v>21</v>
      </c>
      <c r="D35" s="46" t="s">
        <v>47</v>
      </c>
      <c r="E35" s="43">
        <v>244</v>
      </c>
      <c r="F35" s="47" t="s">
        <v>117</v>
      </c>
      <c r="G35" s="43">
        <v>346</v>
      </c>
      <c r="H35" s="127">
        <v>222056.35</v>
      </c>
      <c r="I35" s="127">
        <v>106700</v>
      </c>
      <c r="J35" s="42">
        <f t="shared" si="0"/>
        <v>48.050866367928677</v>
      </c>
      <c r="P35" s="115"/>
      <c r="R35" s="105"/>
      <c r="S35" s="105"/>
      <c r="T35" s="105"/>
      <c r="U35" s="105"/>
      <c r="V35" s="105"/>
      <c r="W35" s="105"/>
      <c r="X35" s="105"/>
    </row>
    <row r="36" spans="1:24" s="8" customFormat="1" ht="18" hidden="1" customHeight="1">
      <c r="A36" s="46" t="s">
        <v>169</v>
      </c>
      <c r="B36" s="39"/>
      <c r="C36" s="47" t="s">
        <v>21</v>
      </c>
      <c r="D36" s="46" t="s">
        <v>47</v>
      </c>
      <c r="E36" s="43">
        <v>244</v>
      </c>
      <c r="F36" s="47" t="s">
        <v>117</v>
      </c>
      <c r="G36" s="43">
        <v>222</v>
      </c>
      <c r="H36" s="127">
        <v>0</v>
      </c>
      <c r="I36" s="127">
        <v>0</v>
      </c>
      <c r="J36" s="42" t="e">
        <f t="shared" si="0"/>
        <v>#DIV/0!</v>
      </c>
      <c r="R36" s="105"/>
      <c r="S36" s="105"/>
      <c r="T36" s="105"/>
      <c r="U36" s="105"/>
      <c r="V36" s="105"/>
      <c r="W36" s="105"/>
      <c r="X36" s="105"/>
    </row>
    <row r="37" spans="1:24" s="8" customFormat="1" ht="18" hidden="1" customHeight="1">
      <c r="A37" s="46"/>
      <c r="B37" s="39"/>
      <c r="C37" s="43" t="s">
        <v>21</v>
      </c>
      <c r="D37" s="43" t="s">
        <v>47</v>
      </c>
      <c r="E37" s="43">
        <v>244</v>
      </c>
      <c r="F37" s="43" t="s">
        <v>117</v>
      </c>
      <c r="G37" s="43">
        <v>347</v>
      </c>
      <c r="H37" s="127">
        <v>0</v>
      </c>
      <c r="I37" s="127">
        <v>0</v>
      </c>
      <c r="J37" s="42" t="e">
        <f t="shared" si="0"/>
        <v>#DIV/0!</v>
      </c>
      <c r="R37" s="105"/>
      <c r="S37" s="105"/>
      <c r="T37" s="105"/>
      <c r="U37" s="105"/>
      <c r="V37" s="105"/>
      <c r="W37" s="105"/>
      <c r="X37" s="105"/>
    </row>
    <row r="38" spans="1:24" s="8" customFormat="1" ht="18" customHeight="1">
      <c r="A38" s="46" t="s">
        <v>171</v>
      </c>
      <c r="B38" s="39"/>
      <c r="C38" s="43" t="s">
        <v>21</v>
      </c>
      <c r="D38" s="43" t="s">
        <v>47</v>
      </c>
      <c r="E38" s="43">
        <v>244</v>
      </c>
      <c r="F38" s="43" t="s">
        <v>117</v>
      </c>
      <c r="G38" s="43">
        <v>349</v>
      </c>
      <c r="H38" s="127">
        <v>0</v>
      </c>
      <c r="I38" s="127">
        <v>0</v>
      </c>
      <c r="J38" s="42" t="e">
        <f>I38*100/H38</f>
        <v>#DIV/0!</v>
      </c>
      <c r="R38" s="105"/>
      <c r="S38" s="105"/>
      <c r="T38" s="105"/>
      <c r="U38" s="105"/>
      <c r="V38" s="105"/>
      <c r="W38" s="105"/>
      <c r="X38" s="105"/>
    </row>
    <row r="39" spans="1:24" s="8" customFormat="1" ht="24" customHeight="1">
      <c r="A39" s="43" t="s">
        <v>168</v>
      </c>
      <c r="B39" s="39" t="s">
        <v>40</v>
      </c>
      <c r="C39" s="43" t="s">
        <v>21</v>
      </c>
      <c r="D39" s="43" t="s">
        <v>47</v>
      </c>
      <c r="E39" s="43">
        <v>244</v>
      </c>
      <c r="F39" s="43" t="s">
        <v>117</v>
      </c>
      <c r="G39" s="43">
        <v>343</v>
      </c>
      <c r="H39" s="127">
        <v>85000</v>
      </c>
      <c r="I39" s="127">
        <v>72298</v>
      </c>
      <c r="J39" s="42">
        <f t="shared" si="0"/>
        <v>85.0564705882353</v>
      </c>
      <c r="P39" s="115"/>
      <c r="R39" s="105"/>
      <c r="S39" s="105"/>
      <c r="T39" s="105"/>
      <c r="U39" s="105"/>
      <c r="V39" s="105"/>
      <c r="W39" s="105"/>
      <c r="X39" s="105"/>
    </row>
    <row r="40" spans="1:24" s="8" customFormat="1" ht="24" customHeight="1">
      <c r="A40" s="46" t="s">
        <v>206</v>
      </c>
      <c r="B40" s="39"/>
      <c r="C40" s="43" t="s">
        <v>21</v>
      </c>
      <c r="D40" s="43" t="s">
        <v>207</v>
      </c>
      <c r="E40" s="43"/>
      <c r="F40" s="43"/>
      <c r="G40" s="43"/>
      <c r="H40" s="119">
        <f>H41+H42</f>
        <v>1264411</v>
      </c>
      <c r="I40" s="119">
        <f>I41+I42</f>
        <v>503650.41</v>
      </c>
      <c r="J40" s="42">
        <f t="shared" si="0"/>
        <v>39.832808319446762</v>
      </c>
      <c r="R40" s="105"/>
      <c r="S40" s="105"/>
      <c r="T40" s="105"/>
      <c r="U40" s="105"/>
      <c r="V40" s="105"/>
      <c r="W40" s="105"/>
      <c r="X40" s="105"/>
    </row>
    <row r="41" spans="1:24" s="8" customFormat="1" ht="24" customHeight="1">
      <c r="A41" s="43" t="s">
        <v>23</v>
      </c>
      <c r="B41" s="39"/>
      <c r="C41" s="43" t="s">
        <v>21</v>
      </c>
      <c r="D41" s="43" t="s">
        <v>207</v>
      </c>
      <c r="E41" s="43">
        <v>121</v>
      </c>
      <c r="F41" s="43" t="s">
        <v>117</v>
      </c>
      <c r="G41" s="43">
        <v>211</v>
      </c>
      <c r="H41" s="119">
        <v>971130</v>
      </c>
      <c r="I41" s="127">
        <v>387756.1</v>
      </c>
      <c r="J41" s="42">
        <f t="shared" si="0"/>
        <v>39.928341210754482</v>
      </c>
      <c r="Q41" s="112"/>
      <c r="R41" s="105"/>
      <c r="S41" s="105"/>
      <c r="T41" s="105"/>
      <c r="U41" s="105"/>
      <c r="V41" s="105"/>
      <c r="W41" s="105"/>
      <c r="X41" s="105"/>
    </row>
    <row r="42" spans="1:24" s="8" customFormat="1" ht="58.15" customHeight="1">
      <c r="A42" s="43" t="s">
        <v>27</v>
      </c>
      <c r="B42" s="39"/>
      <c r="C42" s="43" t="s">
        <v>21</v>
      </c>
      <c r="D42" s="43" t="s">
        <v>207</v>
      </c>
      <c r="E42" s="43">
        <v>129</v>
      </c>
      <c r="F42" s="43" t="s">
        <v>117</v>
      </c>
      <c r="G42" s="43">
        <v>213</v>
      </c>
      <c r="H42" s="119">
        <v>293281</v>
      </c>
      <c r="I42" s="127">
        <v>115894.31</v>
      </c>
      <c r="J42" s="42">
        <f t="shared" si="0"/>
        <v>39.516473961831828</v>
      </c>
      <c r="R42" s="105"/>
      <c r="S42" s="105"/>
      <c r="T42" s="105"/>
      <c r="U42" s="105"/>
      <c r="V42" s="105"/>
      <c r="W42" s="105"/>
      <c r="X42" s="105"/>
    </row>
    <row r="43" spans="1:24" s="8" customFormat="1" ht="58.15" customHeight="1">
      <c r="A43" s="46" t="s">
        <v>209</v>
      </c>
      <c r="B43" s="39"/>
      <c r="C43" s="43" t="s">
        <v>21</v>
      </c>
      <c r="D43" s="43" t="s">
        <v>208</v>
      </c>
      <c r="E43" s="43"/>
      <c r="F43" s="43"/>
      <c r="G43" s="43"/>
      <c r="H43" s="119">
        <f>H44+H45</f>
        <v>1494705</v>
      </c>
      <c r="I43" s="119">
        <f>I44+I45</f>
        <v>638214.16</v>
      </c>
      <c r="J43" s="42">
        <f t="shared" si="0"/>
        <v>42.698335792012472</v>
      </c>
    </row>
    <row r="44" spans="1:24" s="8" customFormat="1" ht="58.15" customHeight="1">
      <c r="A44" s="43" t="s">
        <v>23</v>
      </c>
      <c r="B44" s="39"/>
      <c r="C44" s="43" t="s">
        <v>21</v>
      </c>
      <c r="D44" s="43" t="s">
        <v>208</v>
      </c>
      <c r="E44" s="43">
        <v>121</v>
      </c>
      <c r="F44" s="43" t="s">
        <v>117</v>
      </c>
      <c r="G44" s="43">
        <v>211</v>
      </c>
      <c r="H44" s="119">
        <v>1148007</v>
      </c>
      <c r="I44" s="127">
        <v>491107.32</v>
      </c>
      <c r="J44" s="42">
        <f t="shared" si="0"/>
        <v>42.77912242695384</v>
      </c>
      <c r="S44" s="116"/>
    </row>
    <row r="45" spans="1:24" s="8" customFormat="1" ht="58.15" customHeight="1">
      <c r="A45" s="43" t="s">
        <v>27</v>
      </c>
      <c r="B45" s="39"/>
      <c r="C45" s="43" t="s">
        <v>21</v>
      </c>
      <c r="D45" s="43" t="s">
        <v>208</v>
      </c>
      <c r="E45" s="43">
        <v>129</v>
      </c>
      <c r="F45" s="43" t="s">
        <v>117</v>
      </c>
      <c r="G45" s="43">
        <v>213</v>
      </c>
      <c r="H45" s="119">
        <v>346698</v>
      </c>
      <c r="I45" s="127">
        <v>147106.84</v>
      </c>
      <c r="J45" s="42">
        <f t="shared" si="0"/>
        <v>42.430830290339145</v>
      </c>
    </row>
    <row r="46" spans="1:24" ht="56.25">
      <c r="A46" s="38" t="s">
        <v>48</v>
      </c>
      <c r="B46" s="39" t="s">
        <v>40</v>
      </c>
      <c r="C46" s="43" t="s">
        <v>21</v>
      </c>
      <c r="D46" s="43" t="s">
        <v>49</v>
      </c>
      <c r="E46" s="46"/>
      <c r="F46" s="46"/>
      <c r="G46" s="46"/>
      <c r="H46" s="118">
        <f>H47+H48</f>
        <v>549702</v>
      </c>
      <c r="I46" s="118">
        <f>I47+I48</f>
        <v>312091.59999999998</v>
      </c>
      <c r="J46" s="42">
        <f t="shared" si="0"/>
        <v>56.774688831403189</v>
      </c>
      <c r="Q46" s="8"/>
      <c r="R46" s="8"/>
      <c r="S46" s="8"/>
      <c r="T46" s="8"/>
    </row>
    <row r="47" spans="1:24" s="8" customFormat="1" ht="37.5">
      <c r="A47" s="43" t="s">
        <v>23</v>
      </c>
      <c r="B47" s="39" t="s">
        <v>40</v>
      </c>
      <c r="C47" s="43" t="s">
        <v>21</v>
      </c>
      <c r="D47" s="43" t="s">
        <v>49</v>
      </c>
      <c r="E47" s="43" t="s">
        <v>24</v>
      </c>
      <c r="F47" s="43" t="s">
        <v>117</v>
      </c>
      <c r="G47" s="43">
        <v>211</v>
      </c>
      <c r="H47" s="119">
        <v>422198</v>
      </c>
      <c r="I47" s="119">
        <v>239701.7</v>
      </c>
      <c r="J47" s="42">
        <f t="shared" si="0"/>
        <v>56.774712338760487</v>
      </c>
    </row>
    <row r="48" spans="1:24" s="8" customFormat="1" ht="75">
      <c r="A48" s="43" t="s">
        <v>27</v>
      </c>
      <c r="B48" s="39" t="s">
        <v>40</v>
      </c>
      <c r="C48" s="43" t="s">
        <v>21</v>
      </c>
      <c r="D48" s="43" t="s">
        <v>49</v>
      </c>
      <c r="E48" s="43" t="s">
        <v>28</v>
      </c>
      <c r="F48" s="43" t="s">
        <v>117</v>
      </c>
      <c r="G48" s="43">
        <v>213</v>
      </c>
      <c r="H48" s="119">
        <v>127504</v>
      </c>
      <c r="I48" s="119">
        <v>72389.899999999994</v>
      </c>
      <c r="J48" s="42">
        <f t="shared" si="0"/>
        <v>56.774610992596301</v>
      </c>
    </row>
    <row r="49" spans="1:20" s="8" customFormat="1" ht="30" hidden="1" customHeight="1">
      <c r="A49" s="46" t="s">
        <v>152</v>
      </c>
      <c r="B49" s="39"/>
      <c r="C49" s="47" t="s">
        <v>151</v>
      </c>
      <c r="D49" s="43"/>
      <c r="E49" s="43"/>
      <c r="F49" s="43"/>
      <c r="G49" s="43"/>
      <c r="H49" s="119">
        <v>0</v>
      </c>
      <c r="I49" s="119">
        <v>0</v>
      </c>
      <c r="J49" s="42" t="e">
        <f t="shared" si="0"/>
        <v>#DIV/0!</v>
      </c>
    </row>
    <row r="50" spans="1:20" s="8" customFormat="1" ht="37.5" hidden="1">
      <c r="A50" s="46" t="s">
        <v>153</v>
      </c>
      <c r="B50" s="39"/>
      <c r="C50" s="47" t="s">
        <v>151</v>
      </c>
      <c r="D50" s="46" t="s">
        <v>90</v>
      </c>
      <c r="E50" s="43"/>
      <c r="F50" s="43"/>
      <c r="G50" s="43"/>
      <c r="H50" s="119">
        <v>0</v>
      </c>
      <c r="I50" s="119">
        <v>0</v>
      </c>
      <c r="J50" s="42" t="e">
        <f t="shared" si="0"/>
        <v>#DIV/0!</v>
      </c>
    </row>
    <row r="51" spans="1:20" s="8" customFormat="1" ht="57" hidden="1" customHeight="1">
      <c r="A51" s="46" t="s">
        <v>154</v>
      </c>
      <c r="B51" s="39"/>
      <c r="C51" s="47" t="s">
        <v>151</v>
      </c>
      <c r="D51" s="46" t="s">
        <v>90</v>
      </c>
      <c r="E51" s="43">
        <v>244</v>
      </c>
      <c r="F51" s="43"/>
      <c r="G51" s="43">
        <v>226</v>
      </c>
      <c r="H51" s="119">
        <v>0</v>
      </c>
      <c r="I51" s="119">
        <v>0</v>
      </c>
      <c r="J51" s="42" t="e">
        <f t="shared" si="0"/>
        <v>#DIV/0!</v>
      </c>
    </row>
    <row r="52" spans="1:20" s="8" customFormat="1" ht="18.75">
      <c r="A52" s="136" t="s">
        <v>50</v>
      </c>
      <c r="B52" s="134" t="s">
        <v>40</v>
      </c>
      <c r="C52" s="133" t="s">
        <v>51</v>
      </c>
      <c r="D52" s="135"/>
      <c r="E52" s="135"/>
      <c r="F52" s="135"/>
      <c r="G52" s="135"/>
      <c r="H52" s="132">
        <f>H54</f>
        <v>10000</v>
      </c>
      <c r="I52" s="132">
        <v>0</v>
      </c>
      <c r="J52" s="52">
        <f t="shared" si="0"/>
        <v>0</v>
      </c>
    </row>
    <row r="53" spans="1:20" s="8" customFormat="1" ht="18.75">
      <c r="A53" s="43" t="s">
        <v>52</v>
      </c>
      <c r="B53" s="39" t="s">
        <v>40</v>
      </c>
      <c r="C53" s="43" t="s">
        <v>51</v>
      </c>
      <c r="D53" s="43" t="s">
        <v>53</v>
      </c>
      <c r="E53" s="46"/>
      <c r="F53" s="46"/>
      <c r="G53" s="46"/>
      <c r="H53" s="118">
        <f>H54</f>
        <v>10000</v>
      </c>
      <c r="I53" s="118">
        <v>0</v>
      </c>
      <c r="J53" s="42">
        <f t="shared" si="0"/>
        <v>0</v>
      </c>
    </row>
    <row r="54" spans="1:20" s="8" customFormat="1" ht="18.75">
      <c r="A54" s="43" t="s">
        <v>54</v>
      </c>
      <c r="B54" s="39" t="s">
        <v>40</v>
      </c>
      <c r="C54" s="43" t="s">
        <v>51</v>
      </c>
      <c r="D54" s="43" t="s">
        <v>53</v>
      </c>
      <c r="E54" s="43" t="s">
        <v>55</v>
      </c>
      <c r="F54" s="43" t="s">
        <v>117</v>
      </c>
      <c r="G54" s="43">
        <v>295</v>
      </c>
      <c r="H54" s="119">
        <v>10000</v>
      </c>
      <c r="I54" s="119">
        <v>0</v>
      </c>
      <c r="J54" s="42">
        <f t="shared" si="0"/>
        <v>0</v>
      </c>
    </row>
    <row r="55" spans="1:20" s="8" customFormat="1" ht="21">
      <c r="A55" s="136" t="s">
        <v>56</v>
      </c>
      <c r="B55" s="134" t="s">
        <v>40</v>
      </c>
      <c r="C55" s="133" t="s">
        <v>57</v>
      </c>
      <c r="D55" s="135"/>
      <c r="E55" s="135"/>
      <c r="F55" s="135"/>
      <c r="G55" s="135"/>
      <c r="H55" s="132">
        <f>H56</f>
        <v>585342</v>
      </c>
      <c r="I55" s="132">
        <f>I56</f>
        <v>296409.88</v>
      </c>
      <c r="J55" s="52">
        <f t="shared" si="0"/>
        <v>50.638751362451352</v>
      </c>
      <c r="Q55" s="124"/>
    </row>
    <row r="56" spans="1:20" s="8" customFormat="1" ht="37.5">
      <c r="A56" s="43" t="s">
        <v>58</v>
      </c>
      <c r="B56" s="39" t="s">
        <v>40</v>
      </c>
      <c r="C56" s="43" t="s">
        <v>57</v>
      </c>
      <c r="D56" s="43" t="s">
        <v>59</v>
      </c>
      <c r="E56" s="46"/>
      <c r="F56" s="46"/>
      <c r="G56" s="46"/>
      <c r="H56" s="118">
        <f>H57+H58+H59+H60+H61+H62+H63+H64</f>
        <v>585342</v>
      </c>
      <c r="I56" s="118">
        <f>I57+I58+I59+I60+I61+I62+I63+I64</f>
        <v>296409.88</v>
      </c>
      <c r="J56" s="42">
        <f t="shared" si="0"/>
        <v>50.638751362451352</v>
      </c>
    </row>
    <row r="57" spans="1:20" s="8" customFormat="1" ht="18.75">
      <c r="A57" s="46" t="s">
        <v>170</v>
      </c>
      <c r="B57" s="39"/>
      <c r="C57" s="47" t="s">
        <v>57</v>
      </c>
      <c r="D57" s="46" t="s">
        <v>59</v>
      </c>
      <c r="E57" s="46">
        <v>244</v>
      </c>
      <c r="F57" s="47" t="s">
        <v>117</v>
      </c>
      <c r="G57" s="46">
        <v>343</v>
      </c>
      <c r="H57" s="118">
        <v>0</v>
      </c>
      <c r="I57" s="118">
        <v>0</v>
      </c>
      <c r="J57" s="42" t="e">
        <f t="shared" si="0"/>
        <v>#DIV/0!</v>
      </c>
    </row>
    <row r="58" spans="1:20" s="8" customFormat="1" ht="18.75">
      <c r="A58" s="46" t="s">
        <v>176</v>
      </c>
      <c r="B58" s="39"/>
      <c r="C58" s="43" t="s">
        <v>57</v>
      </c>
      <c r="D58" s="43" t="s">
        <v>59</v>
      </c>
      <c r="E58" s="43" t="s">
        <v>32</v>
      </c>
      <c r="F58" s="43" t="s">
        <v>117</v>
      </c>
      <c r="G58" s="43">
        <v>225</v>
      </c>
      <c r="H58" s="119">
        <v>151413</v>
      </c>
      <c r="I58" s="119">
        <v>67213.8</v>
      </c>
      <c r="J58" s="42">
        <f t="shared" si="0"/>
        <v>44.391036436765667</v>
      </c>
    </row>
    <row r="59" spans="1:20" s="8" customFormat="1" ht="18.75">
      <c r="A59" s="43" t="s">
        <v>31</v>
      </c>
      <c r="B59" s="39" t="s">
        <v>40</v>
      </c>
      <c r="C59" s="43" t="s">
        <v>57</v>
      </c>
      <c r="D59" s="43" t="s">
        <v>59</v>
      </c>
      <c r="E59" s="43" t="s">
        <v>32</v>
      </c>
      <c r="F59" s="43" t="s">
        <v>117</v>
      </c>
      <c r="G59" s="43">
        <v>226</v>
      </c>
      <c r="H59" s="119">
        <v>200000</v>
      </c>
      <c r="I59" s="119">
        <v>146900.07999999999</v>
      </c>
      <c r="J59" s="42">
        <f t="shared" si="0"/>
        <v>73.450039999999987</v>
      </c>
    </row>
    <row r="60" spans="1:20" s="8" customFormat="1" ht="18.75">
      <c r="A60" s="151" t="s">
        <v>180</v>
      </c>
      <c r="B60" s="39"/>
      <c r="C60" s="43" t="s">
        <v>57</v>
      </c>
      <c r="D60" s="43" t="s">
        <v>59</v>
      </c>
      <c r="E60" s="43">
        <v>244</v>
      </c>
      <c r="F60" s="43" t="s">
        <v>117</v>
      </c>
      <c r="G60" s="43">
        <v>223</v>
      </c>
      <c r="H60" s="119">
        <v>0</v>
      </c>
      <c r="I60" s="119">
        <v>0</v>
      </c>
      <c r="J60" s="42" t="e">
        <f t="shared" si="0"/>
        <v>#DIV/0!</v>
      </c>
    </row>
    <row r="61" spans="1:20" s="8" customFormat="1" ht="18.75">
      <c r="A61" s="46" t="s">
        <v>170</v>
      </c>
      <c r="B61" s="39"/>
      <c r="C61" s="43" t="s">
        <v>57</v>
      </c>
      <c r="D61" s="43" t="s">
        <v>59</v>
      </c>
      <c r="E61" s="43">
        <v>244</v>
      </c>
      <c r="F61" s="43" t="s">
        <v>117</v>
      </c>
      <c r="G61" s="43">
        <v>346</v>
      </c>
      <c r="H61" s="119">
        <v>105589</v>
      </c>
      <c r="I61" s="119">
        <v>12781</v>
      </c>
      <c r="J61" s="42">
        <f t="shared" si="0"/>
        <v>12.104480580363484</v>
      </c>
    </row>
    <row r="62" spans="1:20" ht="18.75">
      <c r="A62" s="46" t="s">
        <v>210</v>
      </c>
      <c r="B62" s="39" t="s">
        <v>40</v>
      </c>
      <c r="C62" s="43" t="s">
        <v>57</v>
      </c>
      <c r="D62" s="43" t="s">
        <v>59</v>
      </c>
      <c r="E62" s="43">
        <v>244</v>
      </c>
      <c r="F62" s="43" t="s">
        <v>117</v>
      </c>
      <c r="G62" s="43">
        <v>342</v>
      </c>
      <c r="H62" s="119">
        <v>55000</v>
      </c>
      <c r="I62" s="119">
        <v>17775</v>
      </c>
      <c r="J62" s="42">
        <f t="shared" si="0"/>
        <v>32.31818181818182</v>
      </c>
      <c r="Q62" s="8"/>
      <c r="R62" s="8"/>
      <c r="S62" s="8"/>
      <c r="T62" s="8"/>
    </row>
    <row r="63" spans="1:20" ht="18.75">
      <c r="A63" s="46" t="s">
        <v>181</v>
      </c>
      <c r="B63" s="39"/>
      <c r="C63" s="43" t="s">
        <v>57</v>
      </c>
      <c r="D63" s="43" t="s">
        <v>59</v>
      </c>
      <c r="E63" s="43" t="s">
        <v>32</v>
      </c>
      <c r="F63" s="145">
        <v>131</v>
      </c>
      <c r="G63" s="43">
        <v>310</v>
      </c>
      <c r="H63" s="119">
        <v>70000</v>
      </c>
      <c r="I63" s="119">
        <v>48400</v>
      </c>
      <c r="J63" s="42">
        <f t="shared" si="0"/>
        <v>69.142857142857139</v>
      </c>
      <c r="Q63" s="8"/>
      <c r="R63" s="8"/>
      <c r="S63" s="8"/>
      <c r="T63" s="8"/>
    </row>
    <row r="64" spans="1:20" ht="18.75">
      <c r="A64" s="46" t="s">
        <v>223</v>
      </c>
      <c r="B64" s="39"/>
      <c r="C64" s="43" t="s">
        <v>57</v>
      </c>
      <c r="D64" s="43" t="s">
        <v>59</v>
      </c>
      <c r="E64" s="43">
        <v>853</v>
      </c>
      <c r="F64" s="43" t="s">
        <v>117</v>
      </c>
      <c r="G64" s="43">
        <v>297</v>
      </c>
      <c r="H64" s="119">
        <v>3340</v>
      </c>
      <c r="I64" s="119">
        <v>3340</v>
      </c>
      <c r="J64" s="42">
        <f t="shared" ref="J64" si="2">I64*100/H64</f>
        <v>100</v>
      </c>
      <c r="Q64" s="8"/>
      <c r="R64" s="8"/>
      <c r="S64" s="8"/>
      <c r="T64" s="8"/>
    </row>
    <row r="65" spans="1:20" s="4" customFormat="1" ht="34.9" customHeight="1">
      <c r="A65" s="137" t="s">
        <v>144</v>
      </c>
      <c r="B65" s="138" t="s">
        <v>40</v>
      </c>
      <c r="C65" s="138" t="s">
        <v>145</v>
      </c>
      <c r="D65" s="139"/>
      <c r="E65" s="139"/>
      <c r="F65" s="139"/>
      <c r="G65" s="139"/>
      <c r="H65" s="140">
        <f>H66</f>
        <v>108300</v>
      </c>
      <c r="I65" s="140">
        <f>I66</f>
        <v>44555.73</v>
      </c>
      <c r="J65" s="52">
        <f t="shared" si="0"/>
        <v>41.141024930747925</v>
      </c>
      <c r="Q65" s="111"/>
      <c r="R65" s="111"/>
      <c r="S65" s="111"/>
      <c r="T65" s="111"/>
    </row>
    <row r="66" spans="1:20" s="8" customFormat="1" ht="18.75">
      <c r="A66" s="15" t="s">
        <v>6</v>
      </c>
      <c r="B66" s="13" t="s">
        <v>40</v>
      </c>
      <c r="C66" s="38" t="s">
        <v>7</v>
      </c>
      <c r="D66" s="98"/>
      <c r="E66" s="98"/>
      <c r="F66" s="98"/>
      <c r="G66" s="98"/>
      <c r="H66" s="120">
        <f>H67</f>
        <v>108300</v>
      </c>
      <c r="I66" s="120">
        <f>I67+I72+I73</f>
        <v>44555.73</v>
      </c>
      <c r="J66" s="42">
        <f t="shared" si="0"/>
        <v>41.141024930747925</v>
      </c>
    </row>
    <row r="67" spans="1:20" s="8" customFormat="1" ht="37.5">
      <c r="A67" s="43" t="s">
        <v>8</v>
      </c>
      <c r="B67" s="39" t="s">
        <v>40</v>
      </c>
      <c r="C67" s="43" t="s">
        <v>7</v>
      </c>
      <c r="D67" s="43" t="s">
        <v>9</v>
      </c>
      <c r="E67" s="46"/>
      <c r="F67" s="46"/>
      <c r="G67" s="46"/>
      <c r="H67" s="118">
        <f>H68+H69+H72+H73</f>
        <v>108300</v>
      </c>
      <c r="I67" s="118">
        <f>I68+I69+I72+I73</f>
        <v>44555.73</v>
      </c>
      <c r="J67" s="42">
        <f t="shared" si="0"/>
        <v>41.141024930747925</v>
      </c>
    </row>
    <row r="68" spans="1:20" s="8" customFormat="1" ht="37.5">
      <c r="A68" s="43" t="s">
        <v>23</v>
      </c>
      <c r="B68" s="39" t="s">
        <v>40</v>
      </c>
      <c r="C68" s="43" t="s">
        <v>7</v>
      </c>
      <c r="D68" s="43" t="s">
        <v>9</v>
      </c>
      <c r="E68" s="43" t="s">
        <v>24</v>
      </c>
      <c r="F68" s="43" t="s">
        <v>120</v>
      </c>
      <c r="G68" s="43">
        <v>211</v>
      </c>
      <c r="H68" s="119">
        <v>71215.38</v>
      </c>
      <c r="I68" s="119">
        <v>34221.730000000003</v>
      </c>
      <c r="J68" s="42">
        <f t="shared" si="0"/>
        <v>48.053847357129882</v>
      </c>
    </row>
    <row r="69" spans="1:20" s="8" customFormat="1" ht="75">
      <c r="A69" s="43" t="s">
        <v>27</v>
      </c>
      <c r="B69" s="39" t="s">
        <v>40</v>
      </c>
      <c r="C69" s="43" t="s">
        <v>7</v>
      </c>
      <c r="D69" s="43" t="s">
        <v>9</v>
      </c>
      <c r="E69" s="43" t="s">
        <v>28</v>
      </c>
      <c r="F69" s="43" t="s">
        <v>120</v>
      </c>
      <c r="G69" s="43">
        <v>213</v>
      </c>
      <c r="H69" s="119">
        <v>21507</v>
      </c>
      <c r="I69" s="119">
        <v>10334</v>
      </c>
      <c r="J69" s="42">
        <f t="shared" si="0"/>
        <v>48.049472264844006</v>
      </c>
    </row>
    <row r="70" spans="1:20" ht="37.5" hidden="1">
      <c r="A70" s="43" t="s">
        <v>29</v>
      </c>
      <c r="B70" s="39" t="s">
        <v>40</v>
      </c>
      <c r="C70" s="43" t="s">
        <v>7</v>
      </c>
      <c r="D70" s="43" t="s">
        <v>9</v>
      </c>
      <c r="E70" s="43" t="s">
        <v>30</v>
      </c>
      <c r="F70" s="43" t="s">
        <v>120</v>
      </c>
      <c r="G70" s="43"/>
      <c r="H70" s="119">
        <v>1000</v>
      </c>
      <c r="I70" s="119">
        <v>0</v>
      </c>
      <c r="J70" s="42">
        <f t="shared" si="0"/>
        <v>0</v>
      </c>
      <c r="Q70" s="8"/>
      <c r="R70" s="8"/>
      <c r="S70" s="8"/>
      <c r="T70" s="8"/>
    </row>
    <row r="71" spans="1:20" ht="18.75" hidden="1">
      <c r="A71" s="43" t="s">
        <v>31</v>
      </c>
      <c r="B71" s="39" t="s">
        <v>40</v>
      </c>
      <c r="C71" s="43" t="s">
        <v>7</v>
      </c>
      <c r="D71" s="43" t="s">
        <v>9</v>
      </c>
      <c r="E71" s="43" t="s">
        <v>32</v>
      </c>
      <c r="F71" s="43" t="s">
        <v>120</v>
      </c>
      <c r="G71" s="43"/>
      <c r="H71" s="119">
        <v>2728.41</v>
      </c>
      <c r="I71" s="119">
        <v>0</v>
      </c>
      <c r="J71" s="42">
        <f t="shared" si="0"/>
        <v>0</v>
      </c>
      <c r="Q71" s="8"/>
      <c r="R71" s="8"/>
      <c r="S71" s="8"/>
      <c r="T71" s="8"/>
    </row>
    <row r="72" spans="1:20" ht="18.75">
      <c r="A72" s="46" t="s">
        <v>176</v>
      </c>
      <c r="B72" s="39"/>
      <c r="C72" s="43" t="s">
        <v>7</v>
      </c>
      <c r="D72" s="43" t="s">
        <v>9</v>
      </c>
      <c r="E72" s="43">
        <v>244</v>
      </c>
      <c r="F72" s="43" t="s">
        <v>120</v>
      </c>
      <c r="G72" s="43">
        <v>225</v>
      </c>
      <c r="H72" s="119">
        <v>10577.62</v>
      </c>
      <c r="I72" s="119">
        <v>0</v>
      </c>
      <c r="J72" s="42">
        <f t="shared" si="0"/>
        <v>0</v>
      </c>
      <c r="Q72" s="8"/>
      <c r="R72" s="8"/>
      <c r="S72" s="8"/>
      <c r="T72" s="8"/>
    </row>
    <row r="73" spans="1:20" ht="18.75">
      <c r="A73" s="151" t="s">
        <v>180</v>
      </c>
      <c r="B73" s="39"/>
      <c r="C73" s="43" t="s">
        <v>7</v>
      </c>
      <c r="D73" s="43" t="s">
        <v>9</v>
      </c>
      <c r="E73" s="43">
        <v>247</v>
      </c>
      <c r="F73" s="43" t="s">
        <v>120</v>
      </c>
      <c r="G73" s="43">
        <v>223</v>
      </c>
      <c r="H73" s="119">
        <v>5000</v>
      </c>
      <c r="I73" s="119">
        <v>0</v>
      </c>
      <c r="J73" s="42">
        <f t="shared" si="0"/>
        <v>0</v>
      </c>
      <c r="Q73" s="8"/>
      <c r="R73" s="8"/>
      <c r="S73" s="8"/>
      <c r="T73" s="8"/>
    </row>
    <row r="74" spans="1:20" s="4" customFormat="1" ht="34.9" customHeight="1">
      <c r="A74" s="137" t="s">
        <v>193</v>
      </c>
      <c r="B74" s="138" t="s">
        <v>40</v>
      </c>
      <c r="C74" s="138" t="s">
        <v>150</v>
      </c>
      <c r="D74" s="139"/>
      <c r="E74" s="139"/>
      <c r="F74" s="139"/>
      <c r="G74" s="139"/>
      <c r="H74" s="140">
        <f>H75</f>
        <v>470000</v>
      </c>
      <c r="I74" s="140">
        <f>I75</f>
        <v>261980</v>
      </c>
      <c r="J74" s="52">
        <f t="shared" si="0"/>
        <v>55.740425531914894</v>
      </c>
      <c r="Q74" s="111"/>
      <c r="R74" s="111"/>
      <c r="S74" s="111"/>
      <c r="T74" s="111"/>
    </row>
    <row r="75" spans="1:20" s="8" customFormat="1" ht="56.25">
      <c r="A75" s="15" t="s">
        <v>60</v>
      </c>
      <c r="B75" s="13" t="s">
        <v>40</v>
      </c>
      <c r="C75" s="38" t="s">
        <v>61</v>
      </c>
      <c r="D75" s="98"/>
      <c r="E75" s="98"/>
      <c r="F75" s="98"/>
      <c r="G75" s="98"/>
      <c r="H75" s="120">
        <f>H76+H79+H85+H87</f>
        <v>470000</v>
      </c>
      <c r="I75" s="120">
        <f>I76+I79+I85+I87</f>
        <v>261980</v>
      </c>
      <c r="J75" s="42">
        <f t="shared" si="0"/>
        <v>55.740425531914894</v>
      </c>
    </row>
    <row r="76" spans="1:20" s="8" customFormat="1" ht="37.5">
      <c r="A76" s="38" t="s">
        <v>62</v>
      </c>
      <c r="B76" s="39" t="s">
        <v>40</v>
      </c>
      <c r="C76" s="43" t="s">
        <v>61</v>
      </c>
      <c r="D76" s="43" t="s">
        <v>63</v>
      </c>
      <c r="E76" s="46"/>
      <c r="F76" s="46"/>
      <c r="G76" s="46"/>
      <c r="H76" s="118">
        <f>H77+H78</f>
        <v>300000</v>
      </c>
      <c r="I76" s="118">
        <f>I78</f>
        <v>149400</v>
      </c>
      <c r="J76" s="42">
        <f t="shared" si="0"/>
        <v>49.8</v>
      </c>
    </row>
    <row r="77" spans="1:20" s="8" customFormat="1" ht="18.75" hidden="1">
      <c r="A77" s="38"/>
      <c r="B77" s="39"/>
      <c r="C77" s="43" t="s">
        <v>61</v>
      </c>
      <c r="D77" s="43" t="s">
        <v>63</v>
      </c>
      <c r="E77" s="43" t="s">
        <v>32</v>
      </c>
      <c r="F77" s="43" t="s">
        <v>117</v>
      </c>
      <c r="G77" s="43">
        <v>225</v>
      </c>
      <c r="H77" s="119">
        <v>0</v>
      </c>
      <c r="I77" s="119">
        <v>0</v>
      </c>
      <c r="J77" s="42" t="e">
        <f t="shared" si="0"/>
        <v>#DIV/0!</v>
      </c>
    </row>
    <row r="78" spans="1:20" s="8" customFormat="1" ht="18.75">
      <c r="A78" s="43" t="s">
        <v>31</v>
      </c>
      <c r="B78" s="39" t="s">
        <v>40</v>
      </c>
      <c r="C78" s="43" t="s">
        <v>61</v>
      </c>
      <c r="D78" s="43" t="s">
        <v>63</v>
      </c>
      <c r="E78" s="43" t="s">
        <v>32</v>
      </c>
      <c r="F78" s="43" t="s">
        <v>117</v>
      </c>
      <c r="G78" s="43">
        <v>226</v>
      </c>
      <c r="H78" s="119">
        <v>300000</v>
      </c>
      <c r="I78" s="119">
        <v>149400</v>
      </c>
      <c r="J78" s="42">
        <f t="shared" si="0"/>
        <v>49.8</v>
      </c>
    </row>
    <row r="79" spans="1:20" ht="18.75">
      <c r="A79" s="38" t="s">
        <v>64</v>
      </c>
      <c r="B79" s="39" t="s">
        <v>40</v>
      </c>
      <c r="C79" s="43" t="s">
        <v>61</v>
      </c>
      <c r="D79" s="43" t="s">
        <v>65</v>
      </c>
      <c r="E79" s="46"/>
      <c r="F79" s="46"/>
      <c r="G79" s="46"/>
      <c r="H79" s="118">
        <f>H80+H81+H83+H84</f>
        <v>115000</v>
      </c>
      <c r="I79" s="118">
        <f>I80+I81+I83+I84</f>
        <v>79200</v>
      </c>
      <c r="J79" s="42">
        <f t="shared" si="0"/>
        <v>68.869565217391298</v>
      </c>
      <c r="Q79" s="8"/>
      <c r="R79" s="8"/>
      <c r="S79" s="8"/>
      <c r="T79" s="8"/>
    </row>
    <row r="80" spans="1:20" s="123" customFormat="1" ht="18.75" hidden="1">
      <c r="A80" s="98" t="s">
        <v>176</v>
      </c>
      <c r="B80" s="39"/>
      <c r="C80" s="43" t="s">
        <v>61</v>
      </c>
      <c r="D80" s="43" t="s">
        <v>65</v>
      </c>
      <c r="E80" s="43" t="s">
        <v>32</v>
      </c>
      <c r="F80" s="43" t="s">
        <v>117</v>
      </c>
      <c r="G80" s="43">
        <v>225</v>
      </c>
      <c r="H80" s="119">
        <v>0</v>
      </c>
      <c r="I80" s="119">
        <v>0</v>
      </c>
      <c r="J80" s="42" t="e">
        <f t="shared" si="0"/>
        <v>#DIV/0!</v>
      </c>
      <c r="Q80" s="8"/>
      <c r="R80" s="8"/>
      <c r="S80" s="8"/>
      <c r="T80" s="8"/>
    </row>
    <row r="81" spans="1:20" s="8" customFormat="1" ht="18.75">
      <c r="A81" s="43" t="s">
        <v>31</v>
      </c>
      <c r="B81" s="39" t="s">
        <v>40</v>
      </c>
      <c r="C81" s="43" t="s">
        <v>61</v>
      </c>
      <c r="D81" s="43" t="s">
        <v>65</v>
      </c>
      <c r="E81" s="43" t="s">
        <v>32</v>
      </c>
      <c r="F81" s="43" t="s">
        <v>117</v>
      </c>
      <c r="G81" s="43">
        <v>226</v>
      </c>
      <c r="H81" s="119">
        <v>35100</v>
      </c>
      <c r="I81" s="119">
        <v>0</v>
      </c>
      <c r="J81" s="42">
        <f t="shared" si="0"/>
        <v>0</v>
      </c>
    </row>
    <row r="82" spans="1:20" s="8" customFormat="1" ht="18.75" hidden="1">
      <c r="A82" s="43" t="s">
        <v>31</v>
      </c>
      <c r="B82" s="39" t="s">
        <v>40</v>
      </c>
      <c r="C82" s="43" t="s">
        <v>61</v>
      </c>
      <c r="D82" s="43" t="s">
        <v>65</v>
      </c>
      <c r="E82" s="43" t="s">
        <v>32</v>
      </c>
      <c r="F82" s="43" t="s">
        <v>119</v>
      </c>
      <c r="G82" s="43"/>
      <c r="H82" s="119">
        <v>0</v>
      </c>
      <c r="I82" s="119">
        <v>0</v>
      </c>
      <c r="J82" s="42" t="e">
        <f t="shared" si="0"/>
        <v>#DIV/0!</v>
      </c>
    </row>
    <row r="83" spans="1:20" s="8" customFormat="1" ht="18.75">
      <c r="A83" s="43" t="s">
        <v>181</v>
      </c>
      <c r="B83" s="39"/>
      <c r="C83" s="43" t="s">
        <v>61</v>
      </c>
      <c r="D83" s="43" t="s">
        <v>65</v>
      </c>
      <c r="E83" s="43" t="s">
        <v>32</v>
      </c>
      <c r="F83" s="43" t="s">
        <v>117</v>
      </c>
      <c r="G83" s="43">
        <v>310</v>
      </c>
      <c r="H83" s="119">
        <v>0</v>
      </c>
      <c r="I83" s="119">
        <v>0</v>
      </c>
      <c r="J83" s="42" t="e">
        <f t="shared" ref="J83:J169" si="3">I83*100/H83</f>
        <v>#DIV/0!</v>
      </c>
    </row>
    <row r="84" spans="1:20" s="8" customFormat="1" ht="18.75">
      <c r="A84" s="46" t="s">
        <v>176</v>
      </c>
      <c r="B84" s="39"/>
      <c r="C84" s="43" t="s">
        <v>61</v>
      </c>
      <c r="D84" s="43" t="s">
        <v>65</v>
      </c>
      <c r="E84" s="43" t="s">
        <v>32</v>
      </c>
      <c r="F84" s="43" t="s">
        <v>117</v>
      </c>
      <c r="G84" s="43">
        <v>225</v>
      </c>
      <c r="H84" s="119">
        <v>79900</v>
      </c>
      <c r="I84" s="119">
        <v>79200</v>
      </c>
      <c r="J84" s="42">
        <f t="shared" si="3"/>
        <v>99.123904881101382</v>
      </c>
    </row>
    <row r="85" spans="1:20" ht="37.5">
      <c r="A85" s="38" t="s">
        <v>66</v>
      </c>
      <c r="B85" s="39" t="s">
        <v>40</v>
      </c>
      <c r="C85" s="43" t="s">
        <v>61</v>
      </c>
      <c r="D85" s="43" t="s">
        <v>67</v>
      </c>
      <c r="E85" s="46"/>
      <c r="F85" s="46"/>
      <c r="G85" s="46"/>
      <c r="H85" s="118">
        <v>21620</v>
      </c>
      <c r="I85" s="118">
        <f>I88</f>
        <v>33380</v>
      </c>
      <c r="J85" s="42">
        <f t="shared" si="3"/>
        <v>154.3940795559667</v>
      </c>
      <c r="Q85" s="8"/>
      <c r="R85" s="8"/>
      <c r="S85" s="8"/>
      <c r="T85" s="8"/>
    </row>
    <row r="86" spans="1:20" ht="18.75">
      <c r="A86" s="43" t="s">
        <v>31</v>
      </c>
      <c r="B86" s="39" t="s">
        <v>40</v>
      </c>
      <c r="C86" s="43" t="s">
        <v>61</v>
      </c>
      <c r="D86" s="43" t="s">
        <v>67</v>
      </c>
      <c r="E86" s="43" t="s">
        <v>32</v>
      </c>
      <c r="F86" s="43" t="s">
        <v>117</v>
      </c>
      <c r="G86" s="43">
        <v>226</v>
      </c>
      <c r="H86" s="119">
        <v>21620</v>
      </c>
      <c r="I86" s="119">
        <v>0</v>
      </c>
      <c r="J86" s="42">
        <f t="shared" ref="J86:J87" si="4">I86*100/H86</f>
        <v>0</v>
      </c>
      <c r="Q86" s="8"/>
      <c r="R86" s="8"/>
      <c r="S86" s="8"/>
      <c r="T86" s="8"/>
    </row>
    <row r="87" spans="1:20" ht="18.75">
      <c r="A87" s="98" t="s">
        <v>239</v>
      </c>
      <c r="B87" s="39"/>
      <c r="C87" s="43" t="s">
        <v>61</v>
      </c>
      <c r="D87" s="43" t="s">
        <v>47</v>
      </c>
      <c r="E87" s="43"/>
      <c r="F87" s="43"/>
      <c r="G87" s="43"/>
      <c r="H87" s="119">
        <v>33380</v>
      </c>
      <c r="I87" s="119">
        <v>0</v>
      </c>
      <c r="J87" s="42">
        <f t="shared" si="4"/>
        <v>0</v>
      </c>
      <c r="Q87" s="8"/>
      <c r="R87" s="8"/>
      <c r="S87" s="8"/>
      <c r="T87" s="8"/>
    </row>
    <row r="88" spans="1:20" s="8" customFormat="1" ht="18.75">
      <c r="A88" s="151" t="s">
        <v>252</v>
      </c>
      <c r="B88" s="39" t="s">
        <v>40</v>
      </c>
      <c r="C88" s="43" t="s">
        <v>61</v>
      </c>
      <c r="D88" s="43" t="s">
        <v>47</v>
      </c>
      <c r="E88" s="43" t="s">
        <v>32</v>
      </c>
      <c r="F88" s="43" t="s">
        <v>117</v>
      </c>
      <c r="G88" s="43">
        <v>227</v>
      </c>
      <c r="H88" s="119">
        <v>33380</v>
      </c>
      <c r="I88" s="119">
        <v>33380</v>
      </c>
      <c r="J88" s="42">
        <f t="shared" si="3"/>
        <v>100</v>
      </c>
    </row>
    <row r="89" spans="1:20" ht="45.6" customHeight="1">
      <c r="A89" s="141" t="s">
        <v>147</v>
      </c>
      <c r="B89" s="142" t="s">
        <v>40</v>
      </c>
      <c r="C89" s="138" t="s">
        <v>146</v>
      </c>
      <c r="D89" s="139"/>
      <c r="E89" s="139"/>
      <c r="F89" s="139"/>
      <c r="G89" s="139"/>
      <c r="H89" s="140">
        <f>H91+H94+H97</f>
        <v>2676380.89</v>
      </c>
      <c r="I89" s="140">
        <f>I91+I94+I97</f>
        <v>280504.06</v>
      </c>
      <c r="J89" s="52">
        <f t="shared" si="3"/>
        <v>10.480722719552821</v>
      </c>
      <c r="Q89" s="8"/>
      <c r="R89" s="8"/>
      <c r="S89" s="8"/>
      <c r="T89" s="8"/>
    </row>
    <row r="90" spans="1:20" ht="21" customHeight="1">
      <c r="A90" s="38" t="s">
        <v>10</v>
      </c>
      <c r="B90" s="39" t="s">
        <v>40</v>
      </c>
      <c r="C90" s="43" t="s">
        <v>11</v>
      </c>
      <c r="D90" s="46"/>
      <c r="E90" s="46"/>
      <c r="F90" s="46"/>
      <c r="G90" s="46"/>
      <c r="H90" s="118">
        <f>H91+H94+H97</f>
        <v>2676380.89</v>
      </c>
      <c r="I90" s="118">
        <f>I91+I94+I97</f>
        <v>280504.06</v>
      </c>
      <c r="J90" s="42">
        <f t="shared" si="3"/>
        <v>10.480722719552821</v>
      </c>
      <c r="Q90" s="8"/>
      <c r="R90" s="8"/>
      <c r="S90" s="8"/>
      <c r="T90" s="8"/>
    </row>
    <row r="91" spans="1:20" ht="37.5">
      <c r="A91" s="43" t="s">
        <v>121</v>
      </c>
      <c r="B91" s="39" t="s">
        <v>40</v>
      </c>
      <c r="C91" s="43" t="s">
        <v>11</v>
      </c>
      <c r="D91" s="43" t="s">
        <v>122</v>
      </c>
      <c r="E91" s="46"/>
      <c r="F91" s="46"/>
      <c r="G91" s="46"/>
      <c r="H91" s="118">
        <f>H92+H93</f>
        <v>793660</v>
      </c>
      <c r="I91" s="118">
        <f>I93+I92</f>
        <v>185400</v>
      </c>
      <c r="J91" s="42">
        <f t="shared" si="3"/>
        <v>23.36012902250334</v>
      </c>
      <c r="Q91" s="8"/>
      <c r="R91" s="8"/>
      <c r="S91" s="8"/>
      <c r="T91" s="8"/>
    </row>
    <row r="92" spans="1:20" ht="18.75">
      <c r="A92" s="46" t="s">
        <v>154</v>
      </c>
      <c r="B92" s="39"/>
      <c r="C92" s="43" t="s">
        <v>11</v>
      </c>
      <c r="D92" s="43" t="s">
        <v>122</v>
      </c>
      <c r="E92" s="43" t="s">
        <v>32</v>
      </c>
      <c r="F92" s="43" t="s">
        <v>123</v>
      </c>
      <c r="G92" s="43">
        <v>226</v>
      </c>
      <c r="H92" s="118">
        <v>423660</v>
      </c>
      <c r="I92" s="118">
        <v>0</v>
      </c>
      <c r="J92" s="42">
        <f t="shared" si="3"/>
        <v>0</v>
      </c>
      <c r="Q92" s="8"/>
      <c r="R92" s="8"/>
      <c r="S92" s="8"/>
      <c r="T92" s="8"/>
    </row>
    <row r="93" spans="1:20" ht="37.5">
      <c r="A93" s="46" t="s">
        <v>155</v>
      </c>
      <c r="B93" s="39"/>
      <c r="C93" s="43" t="s">
        <v>11</v>
      </c>
      <c r="D93" s="43" t="s">
        <v>122</v>
      </c>
      <c r="E93" s="43" t="s">
        <v>32</v>
      </c>
      <c r="F93" s="43" t="s">
        <v>123</v>
      </c>
      <c r="G93" s="43">
        <v>225</v>
      </c>
      <c r="H93" s="118">
        <v>370000</v>
      </c>
      <c r="I93" s="118">
        <v>185400</v>
      </c>
      <c r="J93" s="42">
        <f t="shared" si="3"/>
        <v>50.108108108108105</v>
      </c>
      <c r="Q93" s="8"/>
      <c r="R93" s="8"/>
      <c r="S93" s="8"/>
      <c r="T93" s="8"/>
    </row>
    <row r="94" spans="1:20" ht="37.5">
      <c r="A94" s="46" t="s">
        <v>155</v>
      </c>
      <c r="B94" s="39"/>
      <c r="C94" s="43" t="s">
        <v>11</v>
      </c>
      <c r="D94" s="43" t="s">
        <v>157</v>
      </c>
      <c r="E94" s="43"/>
      <c r="F94" s="43"/>
      <c r="G94" s="43"/>
      <c r="H94" s="118">
        <f>H95+H96</f>
        <v>793660</v>
      </c>
      <c r="I94" s="118">
        <f>I95+I96</f>
        <v>43104.06</v>
      </c>
      <c r="J94" s="42">
        <f t="shared" si="3"/>
        <v>5.4310485598367055</v>
      </c>
      <c r="Q94" s="8"/>
      <c r="R94" s="8"/>
      <c r="S94" s="8"/>
      <c r="T94" s="8"/>
    </row>
    <row r="95" spans="1:20" ht="18.75">
      <c r="A95" s="46" t="s">
        <v>176</v>
      </c>
      <c r="B95" s="39"/>
      <c r="C95" s="43" t="s">
        <v>11</v>
      </c>
      <c r="D95" s="43" t="s">
        <v>157</v>
      </c>
      <c r="E95" s="43" t="s">
        <v>32</v>
      </c>
      <c r="F95" s="43" t="s">
        <v>123</v>
      </c>
      <c r="G95" s="43">
        <v>225</v>
      </c>
      <c r="H95" s="119">
        <v>793660</v>
      </c>
      <c r="I95" s="119">
        <v>43104.06</v>
      </c>
      <c r="J95" s="42">
        <f t="shared" si="3"/>
        <v>5.4310485598367055</v>
      </c>
      <c r="Q95" s="8"/>
      <c r="R95" s="8"/>
      <c r="S95" s="8"/>
      <c r="T95" s="8"/>
    </row>
    <row r="96" spans="1:20" s="8" customFormat="1" ht="18.75" hidden="1">
      <c r="A96" s="43" t="s">
        <v>31</v>
      </c>
      <c r="B96" s="39" t="s">
        <v>40</v>
      </c>
      <c r="C96" s="43" t="s">
        <v>11</v>
      </c>
      <c r="D96" s="43" t="s">
        <v>157</v>
      </c>
      <c r="E96" s="43" t="s">
        <v>32</v>
      </c>
      <c r="F96" s="43" t="s">
        <v>123</v>
      </c>
      <c r="G96" s="43">
        <v>226</v>
      </c>
      <c r="H96" s="119">
        <v>0</v>
      </c>
      <c r="I96" s="119">
        <v>0</v>
      </c>
      <c r="J96" s="42" t="e">
        <f t="shared" si="3"/>
        <v>#DIV/0!</v>
      </c>
    </row>
    <row r="97" spans="1:20" s="8" customFormat="1" ht="37.5">
      <c r="A97" s="46" t="s">
        <v>155</v>
      </c>
      <c r="B97" s="39"/>
      <c r="C97" s="47" t="s">
        <v>11</v>
      </c>
      <c r="D97" s="46" t="s">
        <v>158</v>
      </c>
      <c r="E97" s="43"/>
      <c r="F97" s="43"/>
      <c r="G97" s="43"/>
      <c r="H97" s="119">
        <f>H98+H99+H100+H101</f>
        <v>1089060.8900000001</v>
      </c>
      <c r="I97" s="119">
        <f>I98+I99+I100+I101</f>
        <v>52000</v>
      </c>
      <c r="J97" s="42">
        <f t="shared" si="3"/>
        <v>4.7747559826521719</v>
      </c>
    </row>
    <row r="98" spans="1:20" s="8" customFormat="1" ht="18.75">
      <c r="A98" s="46" t="s">
        <v>176</v>
      </c>
      <c r="B98" s="39"/>
      <c r="C98" s="47" t="s">
        <v>11</v>
      </c>
      <c r="D98" s="46" t="s">
        <v>158</v>
      </c>
      <c r="E98" s="43">
        <v>244</v>
      </c>
      <c r="F98" s="43">
        <v>2300</v>
      </c>
      <c r="G98" s="43">
        <v>225</v>
      </c>
      <c r="H98" s="119">
        <v>719060.89</v>
      </c>
      <c r="I98" s="119">
        <v>52000</v>
      </c>
      <c r="J98" s="42">
        <f t="shared" si="3"/>
        <v>7.2316546099454806</v>
      </c>
    </row>
    <row r="99" spans="1:20" s="8" customFormat="1" ht="18.75" hidden="1">
      <c r="A99" s="46" t="s">
        <v>154</v>
      </c>
      <c r="B99" s="39"/>
      <c r="C99" s="47" t="s">
        <v>11</v>
      </c>
      <c r="D99" s="46" t="s">
        <v>158</v>
      </c>
      <c r="E99" s="43">
        <v>244</v>
      </c>
      <c r="F99" s="43">
        <v>2300</v>
      </c>
      <c r="G99" s="43">
        <v>226</v>
      </c>
      <c r="H99" s="119">
        <v>0</v>
      </c>
      <c r="I99" s="119">
        <v>0</v>
      </c>
      <c r="J99" s="42" t="e">
        <f t="shared" si="3"/>
        <v>#DIV/0!</v>
      </c>
    </row>
    <row r="100" spans="1:20" s="8" customFormat="1" ht="18.75">
      <c r="A100" s="46" t="s">
        <v>154</v>
      </c>
      <c r="B100" s="39"/>
      <c r="C100" s="47" t="s">
        <v>11</v>
      </c>
      <c r="D100" s="46" t="s">
        <v>158</v>
      </c>
      <c r="E100" s="43">
        <v>244</v>
      </c>
      <c r="F100" s="43">
        <v>2300</v>
      </c>
      <c r="G100" s="43">
        <v>226</v>
      </c>
      <c r="H100" s="119">
        <v>370000</v>
      </c>
      <c r="I100" s="119">
        <v>0</v>
      </c>
      <c r="J100" s="42">
        <f t="shared" si="3"/>
        <v>0</v>
      </c>
      <c r="T100" s="116"/>
    </row>
    <row r="101" spans="1:20" s="8" customFormat="1" ht="18.75" hidden="1">
      <c r="A101" s="46" t="s">
        <v>170</v>
      </c>
      <c r="B101" s="39"/>
      <c r="C101" s="47" t="s">
        <v>11</v>
      </c>
      <c r="D101" s="46" t="s">
        <v>158</v>
      </c>
      <c r="E101" s="43">
        <v>244</v>
      </c>
      <c r="F101" s="43">
        <v>2300</v>
      </c>
      <c r="G101" s="43">
        <v>346</v>
      </c>
      <c r="H101" s="119">
        <v>0</v>
      </c>
      <c r="I101" s="119">
        <v>0</v>
      </c>
      <c r="J101" s="42" t="e">
        <f t="shared" si="3"/>
        <v>#DIV/0!</v>
      </c>
    </row>
    <row r="102" spans="1:20" s="8" customFormat="1" ht="18.75" hidden="1">
      <c r="A102" s="46" t="s">
        <v>195</v>
      </c>
      <c r="B102" s="39"/>
      <c r="C102" s="47" t="s">
        <v>185</v>
      </c>
      <c r="D102" s="46"/>
      <c r="E102" s="43"/>
      <c r="F102" s="43"/>
      <c r="G102" s="43"/>
      <c r="H102" s="119">
        <f>H103</f>
        <v>741532.73</v>
      </c>
      <c r="I102" s="119">
        <f>I103</f>
        <v>260914.78</v>
      </c>
      <c r="J102" s="42">
        <f t="shared" si="3"/>
        <v>35.185875072567597</v>
      </c>
    </row>
    <row r="103" spans="1:20" s="8" customFormat="1" ht="37.5" hidden="1">
      <c r="A103" s="46" t="s">
        <v>196</v>
      </c>
      <c r="B103" s="39"/>
      <c r="C103" s="47" t="s">
        <v>185</v>
      </c>
      <c r="D103" s="46" t="s">
        <v>197</v>
      </c>
      <c r="E103" s="43">
        <v>244</v>
      </c>
      <c r="F103" s="43"/>
      <c r="G103" s="43"/>
      <c r="H103" s="119">
        <v>741532.73</v>
      </c>
      <c r="I103" s="119">
        <v>260914.78</v>
      </c>
      <c r="J103" s="42">
        <f t="shared" si="3"/>
        <v>35.185875072567597</v>
      </c>
    </row>
    <row r="104" spans="1:20" s="8" customFormat="1" ht="18.75" hidden="1">
      <c r="A104" s="46" t="s">
        <v>198</v>
      </c>
      <c r="B104" s="39"/>
      <c r="C104" s="47" t="s">
        <v>185</v>
      </c>
      <c r="D104" s="46" t="s">
        <v>197</v>
      </c>
      <c r="E104" s="43">
        <v>244</v>
      </c>
      <c r="F104" s="43">
        <v>862400</v>
      </c>
      <c r="G104" s="43">
        <v>226</v>
      </c>
      <c r="H104" s="119"/>
      <c r="I104" s="119"/>
      <c r="J104" s="42" t="e">
        <f t="shared" si="3"/>
        <v>#DIV/0!</v>
      </c>
    </row>
    <row r="105" spans="1:20" s="8" customFormat="1" ht="37.5" hidden="1">
      <c r="A105" s="38" t="s">
        <v>188</v>
      </c>
      <c r="B105" s="39"/>
      <c r="C105" s="47" t="s">
        <v>185</v>
      </c>
      <c r="D105" s="46" t="s">
        <v>186</v>
      </c>
      <c r="E105" s="43"/>
      <c r="F105" s="43"/>
      <c r="G105" s="43"/>
      <c r="H105" s="128">
        <f>H107</f>
        <v>0</v>
      </c>
      <c r="I105" s="128">
        <f>I107</f>
        <v>0</v>
      </c>
      <c r="J105" s="42" t="e">
        <f t="shared" si="3"/>
        <v>#DIV/0!</v>
      </c>
    </row>
    <row r="106" spans="1:20" s="8" customFormat="1" ht="18.75" hidden="1">
      <c r="A106" s="46"/>
      <c r="B106" s="39"/>
      <c r="C106" s="47"/>
      <c r="D106" s="46"/>
      <c r="E106" s="43"/>
      <c r="F106" s="43"/>
      <c r="G106" s="43"/>
      <c r="H106" s="119"/>
      <c r="I106" s="119"/>
      <c r="J106" s="42" t="e">
        <f t="shared" si="3"/>
        <v>#DIV/0!</v>
      </c>
    </row>
    <row r="107" spans="1:20" s="8" customFormat="1" ht="37.5" hidden="1">
      <c r="A107" s="43" t="s">
        <v>189</v>
      </c>
      <c r="B107" s="39"/>
      <c r="C107" s="47" t="s">
        <v>185</v>
      </c>
      <c r="D107" s="46" t="s">
        <v>186</v>
      </c>
      <c r="E107" s="43">
        <v>244</v>
      </c>
      <c r="F107" s="43"/>
      <c r="G107" s="43"/>
      <c r="H107" s="119">
        <v>0</v>
      </c>
      <c r="I107" s="119">
        <v>0</v>
      </c>
      <c r="J107" s="42" t="e">
        <f t="shared" si="3"/>
        <v>#DIV/0!</v>
      </c>
    </row>
    <row r="108" spans="1:20" s="8" customFormat="1" ht="18.75" hidden="1">
      <c r="A108" s="43" t="s">
        <v>31</v>
      </c>
      <c r="B108" s="39"/>
      <c r="C108" s="47" t="s">
        <v>185</v>
      </c>
      <c r="D108" s="46" t="s">
        <v>186</v>
      </c>
      <c r="E108" s="43">
        <v>244</v>
      </c>
      <c r="F108" s="43">
        <v>862400</v>
      </c>
      <c r="G108" s="43"/>
      <c r="H108" s="119">
        <v>0</v>
      </c>
      <c r="I108" s="119">
        <v>0</v>
      </c>
      <c r="J108" s="42" t="e">
        <f t="shared" si="3"/>
        <v>#DIV/0!</v>
      </c>
    </row>
    <row r="109" spans="1:20" s="4" customFormat="1" ht="45.6" customHeight="1">
      <c r="A109" s="137" t="s">
        <v>148</v>
      </c>
      <c r="B109" s="138" t="s">
        <v>40</v>
      </c>
      <c r="C109" s="138" t="s">
        <v>149</v>
      </c>
      <c r="D109" s="139"/>
      <c r="E109" s="139"/>
      <c r="F109" s="139"/>
      <c r="G109" s="139"/>
      <c r="H109" s="140">
        <f>H110+H124</f>
        <v>4980026</v>
      </c>
      <c r="I109" s="140">
        <f>I110+I124</f>
        <v>862316.2</v>
      </c>
      <c r="J109" s="52">
        <f t="shared" si="3"/>
        <v>17.31549594319387</v>
      </c>
      <c r="Q109" s="111"/>
      <c r="R109" s="111"/>
      <c r="S109" s="111"/>
      <c r="T109" s="111"/>
    </row>
    <row r="110" spans="1:20" s="4" customFormat="1" ht="40.15" customHeight="1">
      <c r="A110" s="15" t="s">
        <v>12</v>
      </c>
      <c r="B110" s="15" t="s">
        <v>40</v>
      </c>
      <c r="C110" s="15" t="s">
        <v>13</v>
      </c>
      <c r="D110" s="102"/>
      <c r="E110" s="102"/>
      <c r="F110" s="102"/>
      <c r="G110" s="102"/>
      <c r="H110" s="121">
        <f>H113+H116+H123</f>
        <v>300000</v>
      </c>
      <c r="I110" s="121">
        <f>I113+I116+I123</f>
        <v>0</v>
      </c>
      <c r="J110" s="42">
        <f t="shared" si="3"/>
        <v>0</v>
      </c>
      <c r="Q110" s="111"/>
      <c r="R110" s="111"/>
      <c r="S110" s="111"/>
      <c r="T110" s="111"/>
    </row>
    <row r="111" spans="1:20" ht="37.5" hidden="1">
      <c r="A111" s="38" t="s">
        <v>124</v>
      </c>
      <c r="B111" s="39" t="s">
        <v>40</v>
      </c>
      <c r="C111" s="43" t="s">
        <v>13</v>
      </c>
      <c r="D111" s="43" t="s">
        <v>14</v>
      </c>
      <c r="E111" s="46"/>
      <c r="F111" s="46"/>
      <c r="G111" s="46"/>
      <c r="H111" s="118">
        <f>H113+H117+H119+H121</f>
        <v>300000</v>
      </c>
      <c r="I111" s="118">
        <f>I113+I117+I119+I121</f>
        <v>0</v>
      </c>
      <c r="J111" s="42">
        <f t="shared" si="3"/>
        <v>0</v>
      </c>
      <c r="Q111" s="8"/>
      <c r="R111" s="8"/>
      <c r="S111" s="8"/>
      <c r="T111" s="8"/>
    </row>
    <row r="112" spans="1:20" ht="18.75" hidden="1">
      <c r="A112" s="43" t="s">
        <v>31</v>
      </c>
      <c r="B112" s="39" t="s">
        <v>40</v>
      </c>
      <c r="C112" s="43" t="s">
        <v>13</v>
      </c>
      <c r="D112" s="43" t="s">
        <v>14</v>
      </c>
      <c r="E112" s="43" t="s">
        <v>32</v>
      </c>
      <c r="F112" s="43" t="s">
        <v>117</v>
      </c>
      <c r="G112" s="43"/>
      <c r="H112" s="119">
        <v>0</v>
      </c>
      <c r="I112" s="119">
        <v>0</v>
      </c>
      <c r="J112" s="42" t="e">
        <f t="shared" si="3"/>
        <v>#DIV/0!</v>
      </c>
      <c r="Q112" s="8"/>
      <c r="R112" s="8"/>
      <c r="S112" s="8"/>
      <c r="T112" s="8"/>
    </row>
    <row r="113" spans="1:20" ht="35.450000000000003" customHeight="1">
      <c r="A113" s="38" t="s">
        <v>125</v>
      </c>
      <c r="B113" s="39" t="s">
        <v>40</v>
      </c>
      <c r="C113" s="43" t="s">
        <v>13</v>
      </c>
      <c r="D113" s="43" t="s">
        <v>233</v>
      </c>
      <c r="E113" s="46"/>
      <c r="F113" s="46"/>
      <c r="G113" s="46"/>
      <c r="H113" s="118">
        <f>H114</f>
        <v>300000</v>
      </c>
      <c r="I113" s="118">
        <f>I114</f>
        <v>0</v>
      </c>
      <c r="J113" s="42">
        <f t="shared" si="3"/>
        <v>0</v>
      </c>
      <c r="Q113" s="8"/>
      <c r="R113" s="8"/>
      <c r="S113" s="8"/>
      <c r="T113" s="8"/>
    </row>
    <row r="114" spans="1:20" s="8" customFormat="1" ht="18.75">
      <c r="A114" s="43" t="s">
        <v>31</v>
      </c>
      <c r="B114" s="39" t="s">
        <v>40</v>
      </c>
      <c r="C114" s="43" t="s">
        <v>13</v>
      </c>
      <c r="D114" s="43" t="s">
        <v>233</v>
      </c>
      <c r="E114" s="43" t="s">
        <v>32</v>
      </c>
      <c r="F114" s="43"/>
      <c r="G114" s="43"/>
      <c r="H114" s="119">
        <f>H115</f>
        <v>300000</v>
      </c>
      <c r="I114" s="119">
        <f>I115</f>
        <v>0</v>
      </c>
      <c r="J114" s="42">
        <f t="shared" si="3"/>
        <v>0</v>
      </c>
    </row>
    <row r="115" spans="1:20" s="8" customFormat="1" ht="18.75">
      <c r="A115" s="46" t="s">
        <v>176</v>
      </c>
      <c r="B115" s="39" t="s">
        <v>40</v>
      </c>
      <c r="C115" s="43" t="s">
        <v>13</v>
      </c>
      <c r="D115" s="43" t="s">
        <v>233</v>
      </c>
      <c r="E115" s="43" t="s">
        <v>32</v>
      </c>
      <c r="F115" s="43" t="s">
        <v>123</v>
      </c>
      <c r="G115" s="43">
        <v>225</v>
      </c>
      <c r="H115" s="119">
        <v>300000</v>
      </c>
      <c r="I115" s="119">
        <v>0</v>
      </c>
      <c r="J115" s="42">
        <f>I115*100/H115</f>
        <v>0</v>
      </c>
      <c r="R115" s="116"/>
      <c r="S115" s="116"/>
    </row>
    <row r="116" spans="1:20" s="8" customFormat="1" ht="37.5" hidden="1">
      <c r="A116" s="46" t="s">
        <v>171</v>
      </c>
      <c r="B116" s="39" t="s">
        <v>40</v>
      </c>
      <c r="C116" s="43" t="s">
        <v>13</v>
      </c>
      <c r="D116" s="46" t="s">
        <v>222</v>
      </c>
      <c r="E116" s="43" t="s">
        <v>32</v>
      </c>
      <c r="F116" s="43" t="s">
        <v>123</v>
      </c>
      <c r="G116" s="43">
        <v>226</v>
      </c>
      <c r="H116" s="119">
        <v>0</v>
      </c>
      <c r="I116" s="119">
        <v>0</v>
      </c>
      <c r="J116" s="42" t="e">
        <f t="shared" ref="J116:J123" si="5">I116*100/H116</f>
        <v>#DIV/0!</v>
      </c>
    </row>
    <row r="117" spans="1:20" ht="37.5" hidden="1">
      <c r="A117" s="38" t="s">
        <v>18</v>
      </c>
      <c r="B117" s="39" t="s">
        <v>40</v>
      </c>
      <c r="C117" s="43" t="s">
        <v>72</v>
      </c>
      <c r="D117" s="43" t="s">
        <v>127</v>
      </c>
      <c r="E117" s="46"/>
      <c r="F117" s="46"/>
      <c r="G117" s="46"/>
      <c r="H117" s="118">
        <v>0</v>
      </c>
      <c r="I117" s="118">
        <v>0</v>
      </c>
      <c r="J117" s="42" t="e">
        <f t="shared" si="5"/>
        <v>#DIV/0!</v>
      </c>
      <c r="Q117" s="8"/>
      <c r="R117" s="8"/>
      <c r="S117" s="8"/>
      <c r="T117" s="8"/>
    </row>
    <row r="118" spans="1:20" ht="75" hidden="1">
      <c r="A118" s="43" t="s">
        <v>128</v>
      </c>
      <c r="B118" s="39" t="s">
        <v>40</v>
      </c>
      <c r="C118" s="43" t="s">
        <v>216</v>
      </c>
      <c r="D118" s="43" t="s">
        <v>127</v>
      </c>
      <c r="E118" s="43" t="s">
        <v>129</v>
      </c>
      <c r="F118" s="43" t="s">
        <v>123</v>
      </c>
      <c r="G118" s="43"/>
      <c r="H118" s="119">
        <v>0</v>
      </c>
      <c r="I118" s="119">
        <v>0</v>
      </c>
      <c r="J118" s="42" t="e">
        <f t="shared" si="5"/>
        <v>#DIV/0!</v>
      </c>
      <c r="Q118" s="8"/>
      <c r="R118" s="8"/>
      <c r="S118" s="8"/>
      <c r="T118" s="8"/>
    </row>
    <row r="119" spans="1:20" ht="37.5" hidden="1">
      <c r="A119" s="38" t="s">
        <v>68</v>
      </c>
      <c r="B119" s="39" t="s">
        <v>40</v>
      </c>
      <c r="C119" s="43" t="s">
        <v>217</v>
      </c>
      <c r="D119" s="43" t="s">
        <v>17</v>
      </c>
      <c r="E119" s="46"/>
      <c r="F119" s="46"/>
      <c r="G119" s="46"/>
      <c r="H119" s="118">
        <v>0</v>
      </c>
      <c r="I119" s="118">
        <v>0</v>
      </c>
      <c r="J119" s="42" t="e">
        <f t="shared" si="5"/>
        <v>#DIV/0!</v>
      </c>
      <c r="Q119" s="8"/>
      <c r="R119" s="8"/>
      <c r="S119" s="8"/>
      <c r="T119" s="8"/>
    </row>
    <row r="120" spans="1:20" ht="75" hidden="1">
      <c r="A120" s="43" t="s">
        <v>128</v>
      </c>
      <c r="B120" s="39" t="s">
        <v>40</v>
      </c>
      <c r="C120" s="43" t="s">
        <v>218</v>
      </c>
      <c r="D120" s="43" t="s">
        <v>17</v>
      </c>
      <c r="E120" s="43" t="s">
        <v>129</v>
      </c>
      <c r="F120" s="43" t="s">
        <v>123</v>
      </c>
      <c r="G120" s="43"/>
      <c r="H120" s="119">
        <v>0</v>
      </c>
      <c r="I120" s="119">
        <v>0</v>
      </c>
      <c r="J120" s="42" t="e">
        <f t="shared" si="5"/>
        <v>#DIV/0!</v>
      </c>
      <c r="Q120" s="8"/>
      <c r="R120" s="8"/>
      <c r="S120" s="8"/>
      <c r="T120" s="8"/>
    </row>
    <row r="121" spans="1:20" ht="18.75" hidden="1">
      <c r="A121" s="38" t="s">
        <v>69</v>
      </c>
      <c r="B121" s="39" t="s">
        <v>40</v>
      </c>
      <c r="C121" s="43" t="s">
        <v>219</v>
      </c>
      <c r="D121" s="43" t="s">
        <v>70</v>
      </c>
      <c r="E121" s="46"/>
      <c r="F121" s="46"/>
      <c r="G121" s="46"/>
      <c r="H121" s="118">
        <f>H122</f>
        <v>0</v>
      </c>
      <c r="I121" s="118">
        <f>I122</f>
        <v>0</v>
      </c>
      <c r="J121" s="42" t="e">
        <f t="shared" si="5"/>
        <v>#DIV/0!</v>
      </c>
      <c r="Q121" s="8"/>
      <c r="R121" s="8"/>
      <c r="S121" s="8"/>
      <c r="T121" s="8"/>
    </row>
    <row r="122" spans="1:20" s="8" customFormat="1" ht="28.5" hidden="1" customHeight="1">
      <c r="A122" s="43" t="s">
        <v>31</v>
      </c>
      <c r="B122" s="39" t="s">
        <v>40</v>
      </c>
      <c r="C122" s="43" t="s">
        <v>220</v>
      </c>
      <c r="D122" s="43" t="s">
        <v>70</v>
      </c>
      <c r="E122" s="43" t="s">
        <v>32</v>
      </c>
      <c r="F122" s="43" t="s">
        <v>118</v>
      </c>
      <c r="G122" s="43">
        <v>223</v>
      </c>
      <c r="H122" s="119">
        <v>0</v>
      </c>
      <c r="I122" s="119">
        <v>0</v>
      </c>
      <c r="J122" s="42" t="e">
        <f t="shared" si="5"/>
        <v>#DIV/0!</v>
      </c>
    </row>
    <row r="123" spans="1:20" s="8" customFormat="1" ht="28.5" hidden="1" customHeight="1">
      <c r="A123" s="46" t="s">
        <v>215</v>
      </c>
      <c r="B123" s="39"/>
      <c r="C123" s="43" t="s">
        <v>13</v>
      </c>
      <c r="D123" s="46" t="s">
        <v>222</v>
      </c>
      <c r="E123" s="43">
        <v>244</v>
      </c>
      <c r="F123" s="43"/>
      <c r="G123" s="43">
        <v>225</v>
      </c>
      <c r="H123" s="119">
        <v>0</v>
      </c>
      <c r="I123" s="119">
        <v>0</v>
      </c>
      <c r="J123" s="42" t="e">
        <f t="shared" si="5"/>
        <v>#DIV/0!</v>
      </c>
    </row>
    <row r="124" spans="1:20" s="5" customFormat="1" ht="33" customHeight="1">
      <c r="A124" s="15" t="s">
        <v>71</v>
      </c>
      <c r="B124" s="15" t="s">
        <v>40</v>
      </c>
      <c r="C124" s="15" t="s">
        <v>72</v>
      </c>
      <c r="D124" s="102"/>
      <c r="E124" s="102"/>
      <c r="F124" s="102"/>
      <c r="G124" s="102"/>
      <c r="H124" s="121">
        <f>H125+H129+H133+H142+H144+H146+H149+H153+H162+H167+H175+H176+H178</f>
        <v>4680026</v>
      </c>
      <c r="I124" s="121">
        <f>I125+I129+I133+I142+I144+I146+I149+I153+I162+I167+I175+I176+I178</f>
        <v>862316.2</v>
      </c>
      <c r="J124" s="42">
        <f t="shared" si="3"/>
        <v>18.425457465407245</v>
      </c>
      <c r="Q124" s="113"/>
      <c r="R124" s="113"/>
      <c r="S124" s="113"/>
      <c r="T124" s="113"/>
    </row>
    <row r="125" spans="1:20" ht="37.5">
      <c r="A125" s="38" t="s">
        <v>73</v>
      </c>
      <c r="B125" s="39" t="s">
        <v>40</v>
      </c>
      <c r="C125" s="38" t="s">
        <v>72</v>
      </c>
      <c r="D125" s="38" t="s">
        <v>74</v>
      </c>
      <c r="E125" s="98"/>
      <c r="F125" s="98"/>
      <c r="G125" s="98"/>
      <c r="H125" s="120">
        <f>H126+H127</f>
        <v>675000</v>
      </c>
      <c r="I125" s="120">
        <f>I126+I127</f>
        <v>265873.7</v>
      </c>
      <c r="J125" s="42">
        <f t="shared" si="3"/>
        <v>39.388696296296295</v>
      </c>
      <c r="Q125" s="8"/>
      <c r="R125" s="8"/>
      <c r="S125" s="8"/>
      <c r="T125" s="8"/>
    </row>
    <row r="126" spans="1:20" ht="18.75">
      <c r="A126" s="151" t="s">
        <v>251</v>
      </c>
      <c r="B126" s="39" t="s">
        <v>40</v>
      </c>
      <c r="C126" s="43" t="s">
        <v>72</v>
      </c>
      <c r="D126" s="43" t="s">
        <v>74</v>
      </c>
      <c r="E126" s="43">
        <v>247</v>
      </c>
      <c r="F126" s="145">
        <v>100</v>
      </c>
      <c r="G126" s="43">
        <v>223</v>
      </c>
      <c r="H126" s="119">
        <v>674889.18</v>
      </c>
      <c r="I126" s="119">
        <v>265762.88</v>
      </c>
      <c r="J126" s="42">
        <f t="shared" si="3"/>
        <v>39.378743633139884</v>
      </c>
      <c r="Q126" s="116"/>
      <c r="R126" s="8"/>
      <c r="S126" s="8"/>
      <c r="T126" s="8"/>
    </row>
    <row r="127" spans="1:20" ht="18.75">
      <c r="A127" s="143"/>
      <c r="B127" s="13"/>
      <c r="C127" s="43" t="s">
        <v>72</v>
      </c>
      <c r="D127" s="43" t="s">
        <v>74</v>
      </c>
      <c r="E127" s="46"/>
      <c r="F127" s="46"/>
      <c r="G127" s="46"/>
      <c r="H127" s="119">
        <f>H128</f>
        <v>110.82</v>
      </c>
      <c r="I127" s="119">
        <f>I128</f>
        <v>110.82</v>
      </c>
      <c r="J127" s="42">
        <f t="shared" si="3"/>
        <v>100</v>
      </c>
      <c r="Q127" s="8"/>
      <c r="R127" s="8"/>
      <c r="S127" s="8"/>
      <c r="T127" s="8"/>
    </row>
    <row r="128" spans="1:20" ht="37.5">
      <c r="A128" s="151" t="s">
        <v>253</v>
      </c>
      <c r="B128" s="39"/>
      <c r="C128" s="43" t="s">
        <v>72</v>
      </c>
      <c r="D128" s="43" t="s">
        <v>74</v>
      </c>
      <c r="E128" s="43">
        <v>853</v>
      </c>
      <c r="F128" s="145">
        <v>100</v>
      </c>
      <c r="G128" s="43">
        <v>293</v>
      </c>
      <c r="H128" s="119">
        <v>110.82</v>
      </c>
      <c r="I128" s="119">
        <v>110.82</v>
      </c>
      <c r="J128" s="42">
        <f t="shared" si="3"/>
        <v>100</v>
      </c>
      <c r="Q128" s="8"/>
      <c r="R128" s="8"/>
      <c r="S128" s="8"/>
      <c r="T128" s="8"/>
    </row>
    <row r="129" spans="1:20" ht="37.5">
      <c r="A129" s="38" t="s">
        <v>75</v>
      </c>
      <c r="B129" s="39" t="s">
        <v>40</v>
      </c>
      <c r="C129" s="38" t="s">
        <v>72</v>
      </c>
      <c r="D129" s="38" t="s">
        <v>76</v>
      </c>
      <c r="E129" s="98">
        <v>244</v>
      </c>
      <c r="F129" s="147">
        <v>100</v>
      </c>
      <c r="G129" s="98"/>
      <c r="H129" s="120">
        <f>H131+H132</f>
        <v>148000</v>
      </c>
      <c r="I129" s="120">
        <f>I131+I132</f>
        <v>63327</v>
      </c>
      <c r="J129" s="42">
        <f t="shared" si="3"/>
        <v>42.788513513513514</v>
      </c>
      <c r="Q129" s="8"/>
      <c r="R129" s="8"/>
      <c r="S129" s="8"/>
      <c r="T129" s="8"/>
    </row>
    <row r="130" spans="1:20" ht="37.5" hidden="1">
      <c r="A130" s="98" t="s">
        <v>170</v>
      </c>
      <c r="B130" s="39"/>
      <c r="C130" s="47" t="s">
        <v>72</v>
      </c>
      <c r="D130" s="46" t="s">
        <v>76</v>
      </c>
      <c r="E130" s="46">
        <v>244</v>
      </c>
      <c r="F130" s="47" t="s">
        <v>117</v>
      </c>
      <c r="G130" s="46">
        <v>346</v>
      </c>
      <c r="H130" s="118">
        <v>0</v>
      </c>
      <c r="I130" s="118">
        <v>0</v>
      </c>
      <c r="J130" s="42" t="e">
        <f t="shared" si="3"/>
        <v>#DIV/0!</v>
      </c>
      <c r="Q130" s="8"/>
      <c r="R130" s="8"/>
      <c r="S130" s="8"/>
      <c r="T130" s="8"/>
    </row>
    <row r="131" spans="1:20" ht="18.75">
      <c r="A131" s="46" t="s">
        <v>176</v>
      </c>
      <c r="B131" s="39" t="s">
        <v>40</v>
      </c>
      <c r="C131" s="43" t="s">
        <v>72</v>
      </c>
      <c r="D131" s="43" t="s">
        <v>76</v>
      </c>
      <c r="E131" s="43" t="s">
        <v>32</v>
      </c>
      <c r="F131" s="43" t="s">
        <v>117</v>
      </c>
      <c r="G131" s="43">
        <v>225</v>
      </c>
      <c r="H131" s="119">
        <v>131577</v>
      </c>
      <c r="I131" s="119">
        <v>46904</v>
      </c>
      <c r="J131" s="42">
        <f t="shared" si="3"/>
        <v>35.647567584000242</v>
      </c>
      <c r="Q131" s="8"/>
      <c r="R131" s="8"/>
      <c r="S131" s="8"/>
      <c r="T131" s="8"/>
    </row>
    <row r="132" spans="1:20" ht="18.75">
      <c r="A132" s="46" t="s">
        <v>170</v>
      </c>
      <c r="B132" s="39"/>
      <c r="C132" s="43" t="s">
        <v>72</v>
      </c>
      <c r="D132" s="43" t="s">
        <v>76</v>
      </c>
      <c r="E132" s="43" t="s">
        <v>32</v>
      </c>
      <c r="F132" s="43" t="s">
        <v>117</v>
      </c>
      <c r="G132" s="43">
        <v>346</v>
      </c>
      <c r="H132" s="119">
        <v>16423</v>
      </c>
      <c r="I132" s="119">
        <v>16423</v>
      </c>
      <c r="J132" s="42">
        <f t="shared" si="3"/>
        <v>100</v>
      </c>
      <c r="Q132" s="8"/>
      <c r="R132" s="8"/>
      <c r="S132" s="8"/>
      <c r="T132" s="8"/>
    </row>
    <row r="133" spans="1:20" ht="37.5">
      <c r="A133" s="38" t="s">
        <v>77</v>
      </c>
      <c r="B133" s="39" t="s">
        <v>40</v>
      </c>
      <c r="C133" s="38" t="s">
        <v>72</v>
      </c>
      <c r="D133" s="38" t="s">
        <v>78</v>
      </c>
      <c r="E133" s="98"/>
      <c r="F133" s="98"/>
      <c r="G133" s="98"/>
      <c r="H133" s="120">
        <f>H135+H137+H138+H139+H140</f>
        <v>852368</v>
      </c>
      <c r="I133" s="120">
        <f>I135+I137</f>
        <v>111990</v>
      </c>
      <c r="J133" s="42">
        <f t="shared" si="3"/>
        <v>13.13869126949862</v>
      </c>
      <c r="Q133" s="8"/>
      <c r="R133" s="8"/>
      <c r="S133" s="125"/>
      <c r="T133" s="125"/>
    </row>
    <row r="134" spans="1:20" ht="18.75" hidden="1">
      <c r="A134" s="98" t="s">
        <v>204</v>
      </c>
      <c r="B134" s="39"/>
      <c r="C134" s="43" t="s">
        <v>72</v>
      </c>
      <c r="D134" s="43" t="s">
        <v>78</v>
      </c>
      <c r="E134" s="43" t="s">
        <v>32</v>
      </c>
      <c r="F134" s="43" t="s">
        <v>117</v>
      </c>
      <c r="G134" s="43">
        <v>223</v>
      </c>
      <c r="H134" s="119">
        <v>0</v>
      </c>
      <c r="I134" s="119">
        <v>0</v>
      </c>
      <c r="J134" s="42" t="e">
        <f t="shared" si="3"/>
        <v>#DIV/0!</v>
      </c>
      <c r="Q134" s="8"/>
      <c r="R134" s="8"/>
      <c r="S134" s="8"/>
      <c r="T134" s="8"/>
    </row>
    <row r="135" spans="1:20" ht="18.75">
      <c r="A135" s="43" t="s">
        <v>31</v>
      </c>
      <c r="B135" s="39" t="s">
        <v>40</v>
      </c>
      <c r="C135" s="43" t="s">
        <v>72</v>
      </c>
      <c r="D135" s="43" t="s">
        <v>78</v>
      </c>
      <c r="E135" s="43" t="s">
        <v>32</v>
      </c>
      <c r="F135" s="43" t="s">
        <v>117</v>
      </c>
      <c r="G135" s="43">
        <v>226</v>
      </c>
      <c r="H135" s="119">
        <v>426184</v>
      </c>
      <c r="I135" s="119">
        <v>57870</v>
      </c>
      <c r="J135" s="42">
        <f t="shared" si="3"/>
        <v>13.578642088863026</v>
      </c>
      <c r="Q135" s="8"/>
      <c r="R135" s="8"/>
      <c r="S135" s="8"/>
      <c r="T135" s="8"/>
    </row>
    <row r="136" spans="1:20" ht="18.75" hidden="1">
      <c r="A136" s="43" t="s">
        <v>31</v>
      </c>
      <c r="B136" s="39" t="s">
        <v>40</v>
      </c>
      <c r="C136" s="43" t="s">
        <v>72</v>
      </c>
      <c r="D136" s="43" t="s">
        <v>78</v>
      </c>
      <c r="E136" s="43" t="s">
        <v>32</v>
      </c>
      <c r="F136" s="43" t="s">
        <v>119</v>
      </c>
      <c r="G136" s="43"/>
      <c r="H136" s="119">
        <v>0</v>
      </c>
      <c r="I136" s="119">
        <v>0</v>
      </c>
      <c r="J136" s="42" t="e">
        <f t="shared" si="3"/>
        <v>#DIV/0!</v>
      </c>
      <c r="Q136" s="8"/>
      <c r="R136" s="8"/>
      <c r="S136" s="8"/>
      <c r="T136" s="8"/>
    </row>
    <row r="137" spans="1:20" ht="18.75">
      <c r="A137" s="46" t="s">
        <v>176</v>
      </c>
      <c r="B137" s="39"/>
      <c r="C137" s="47" t="s">
        <v>72</v>
      </c>
      <c r="D137" s="46" t="s">
        <v>78</v>
      </c>
      <c r="E137" s="43">
        <v>244</v>
      </c>
      <c r="F137" s="47" t="s">
        <v>117</v>
      </c>
      <c r="G137" s="43">
        <v>225</v>
      </c>
      <c r="H137" s="119">
        <v>426184</v>
      </c>
      <c r="I137" s="119">
        <v>54120</v>
      </c>
      <c r="J137" s="42">
        <f t="shared" si="3"/>
        <v>12.698740450134215</v>
      </c>
      <c r="Q137" s="8"/>
      <c r="R137" s="8"/>
      <c r="S137" s="8"/>
      <c r="T137" s="8"/>
    </row>
    <row r="138" spans="1:20" ht="18.75" hidden="1">
      <c r="A138" s="46" t="s">
        <v>170</v>
      </c>
      <c r="B138" s="39"/>
      <c r="C138" s="47" t="s">
        <v>72</v>
      </c>
      <c r="D138" s="46" t="s">
        <v>78</v>
      </c>
      <c r="E138" s="43">
        <v>244</v>
      </c>
      <c r="F138" s="47" t="s">
        <v>117</v>
      </c>
      <c r="G138" s="43">
        <v>346</v>
      </c>
      <c r="H138" s="119">
        <v>0</v>
      </c>
      <c r="I138" s="119">
        <v>0</v>
      </c>
      <c r="J138" s="42" t="e">
        <f t="shared" si="3"/>
        <v>#DIV/0!</v>
      </c>
      <c r="Q138" s="8"/>
      <c r="R138" s="8"/>
      <c r="S138" s="8"/>
      <c r="T138" s="8"/>
    </row>
    <row r="139" spans="1:20" ht="37.5" hidden="1">
      <c r="A139" s="46" t="s">
        <v>212</v>
      </c>
      <c r="B139" s="39"/>
      <c r="C139" s="47" t="s">
        <v>72</v>
      </c>
      <c r="D139" s="46" t="s">
        <v>78</v>
      </c>
      <c r="E139" s="43">
        <v>244</v>
      </c>
      <c r="F139" s="47" t="s">
        <v>117</v>
      </c>
      <c r="G139" s="43">
        <v>347</v>
      </c>
      <c r="H139" s="119">
        <v>0</v>
      </c>
      <c r="I139" s="119">
        <v>0</v>
      </c>
      <c r="J139" s="42" t="e">
        <f>I139*100/H139</f>
        <v>#DIV/0!</v>
      </c>
      <c r="Q139" s="8"/>
      <c r="R139" s="8"/>
      <c r="S139" s="8"/>
      <c r="T139" s="8"/>
    </row>
    <row r="140" spans="1:20" ht="18.75" hidden="1">
      <c r="A140" s="43" t="s">
        <v>211</v>
      </c>
      <c r="B140" s="39" t="s">
        <v>40</v>
      </c>
      <c r="C140" s="43" t="s">
        <v>72</v>
      </c>
      <c r="D140" s="43" t="s">
        <v>78</v>
      </c>
      <c r="E140" s="43" t="s">
        <v>32</v>
      </c>
      <c r="F140" s="43">
        <v>131</v>
      </c>
      <c r="G140" s="43">
        <v>228</v>
      </c>
      <c r="H140" s="119">
        <v>0</v>
      </c>
      <c r="I140" s="119">
        <v>0</v>
      </c>
      <c r="J140" s="42" t="e">
        <f t="shared" si="3"/>
        <v>#DIV/0!</v>
      </c>
      <c r="Q140" s="8"/>
      <c r="R140" s="8"/>
      <c r="S140" s="8"/>
      <c r="T140" s="8"/>
    </row>
    <row r="141" spans="1:20" ht="18.75" hidden="1">
      <c r="A141" s="38" t="s">
        <v>79</v>
      </c>
      <c r="B141" s="39" t="s">
        <v>40</v>
      </c>
      <c r="C141" s="43" t="s">
        <v>72</v>
      </c>
      <c r="D141" s="43" t="s">
        <v>80</v>
      </c>
      <c r="E141" s="46"/>
      <c r="F141" s="46"/>
      <c r="G141" s="46"/>
      <c r="H141" s="118">
        <f>H149+H152</f>
        <v>196000</v>
      </c>
      <c r="I141" s="118">
        <f>I149+I152</f>
        <v>135000</v>
      </c>
      <c r="J141" s="42">
        <f t="shared" si="3"/>
        <v>68.877551020408163</v>
      </c>
      <c r="Q141" s="8"/>
      <c r="R141" s="8"/>
      <c r="S141" s="8"/>
      <c r="T141" s="8"/>
    </row>
    <row r="142" spans="1:20" ht="56.25">
      <c r="A142" s="98" t="s">
        <v>240</v>
      </c>
      <c r="B142" s="39"/>
      <c r="C142" s="148" t="s">
        <v>72</v>
      </c>
      <c r="D142" s="98" t="s">
        <v>234</v>
      </c>
      <c r="E142" s="38"/>
      <c r="F142" s="148"/>
      <c r="G142" s="38"/>
      <c r="H142" s="149">
        <f>H143</f>
        <v>30000</v>
      </c>
      <c r="I142" s="149">
        <f>I143</f>
        <v>0</v>
      </c>
      <c r="J142" s="42">
        <f t="shared" ref="J142:J143" si="6">I142*100/H142</f>
        <v>0</v>
      </c>
      <c r="Q142" s="8"/>
      <c r="R142" s="8"/>
      <c r="S142" s="8"/>
      <c r="T142" s="8"/>
    </row>
    <row r="143" spans="1:20" ht="18.75">
      <c r="A143" s="43" t="s">
        <v>31</v>
      </c>
      <c r="B143" s="39"/>
      <c r="C143" s="47" t="s">
        <v>72</v>
      </c>
      <c r="D143" s="46" t="s">
        <v>234</v>
      </c>
      <c r="E143" s="43">
        <v>244</v>
      </c>
      <c r="F143" s="47" t="s">
        <v>117</v>
      </c>
      <c r="G143" s="43">
        <v>226</v>
      </c>
      <c r="H143" s="119">
        <v>30000</v>
      </c>
      <c r="I143" s="119">
        <v>0</v>
      </c>
      <c r="J143" s="42">
        <f t="shared" si="6"/>
        <v>0</v>
      </c>
      <c r="Q143" s="8"/>
      <c r="R143" s="8"/>
      <c r="S143" s="8"/>
      <c r="T143" s="8"/>
    </row>
    <row r="144" spans="1:20" ht="37.5">
      <c r="A144" s="98" t="s">
        <v>241</v>
      </c>
      <c r="B144" s="39"/>
      <c r="C144" s="148" t="s">
        <v>72</v>
      </c>
      <c r="D144" s="98" t="s">
        <v>235</v>
      </c>
      <c r="E144" s="38"/>
      <c r="F144" s="148"/>
      <c r="G144" s="38"/>
      <c r="H144" s="149">
        <f>H145</f>
        <v>100000</v>
      </c>
      <c r="I144" s="149">
        <f>I145</f>
        <v>50400</v>
      </c>
      <c r="J144" s="42">
        <f t="shared" ref="J144:J145" si="7">I144*100/H144</f>
        <v>50.4</v>
      </c>
      <c r="Q144" s="8"/>
      <c r="R144" s="8"/>
      <c r="S144" s="8"/>
      <c r="T144" s="8"/>
    </row>
    <row r="145" spans="1:20" ht="18.75">
      <c r="A145" s="46" t="s">
        <v>176</v>
      </c>
      <c r="B145" s="39"/>
      <c r="C145" s="47" t="s">
        <v>72</v>
      </c>
      <c r="D145" s="46" t="s">
        <v>235</v>
      </c>
      <c r="E145" s="43">
        <v>244</v>
      </c>
      <c r="F145" s="47" t="s">
        <v>117</v>
      </c>
      <c r="G145" s="43">
        <v>225</v>
      </c>
      <c r="H145" s="119">
        <v>100000</v>
      </c>
      <c r="I145" s="119">
        <v>50400</v>
      </c>
      <c r="J145" s="42">
        <f t="shared" si="7"/>
        <v>50.4</v>
      </c>
      <c r="Q145" s="8"/>
      <c r="R145" s="8"/>
      <c r="S145" s="8"/>
      <c r="T145" s="8"/>
    </row>
    <row r="146" spans="1:20" ht="37.5">
      <c r="A146" s="98" t="s">
        <v>242</v>
      </c>
      <c r="B146" s="39"/>
      <c r="C146" s="148" t="s">
        <v>72</v>
      </c>
      <c r="D146" s="98" t="s">
        <v>236</v>
      </c>
      <c r="E146" s="38"/>
      <c r="F146" s="148"/>
      <c r="G146" s="38"/>
      <c r="H146" s="149">
        <f>H147+H148</f>
        <v>110000</v>
      </c>
      <c r="I146" s="149">
        <f>I147+I148</f>
        <v>32425.5</v>
      </c>
      <c r="J146" s="42">
        <f t="shared" ref="J146:J148" si="8">I146*100/H146</f>
        <v>29.477727272727272</v>
      </c>
      <c r="Q146" s="8"/>
      <c r="R146" s="8"/>
      <c r="S146" s="8"/>
      <c r="T146" s="8"/>
    </row>
    <row r="147" spans="1:20" ht="18.75">
      <c r="A147" s="46" t="s">
        <v>176</v>
      </c>
      <c r="B147" s="39"/>
      <c r="C147" s="47" t="s">
        <v>72</v>
      </c>
      <c r="D147" s="46" t="s">
        <v>236</v>
      </c>
      <c r="E147" s="43">
        <v>244</v>
      </c>
      <c r="F147" s="47" t="s">
        <v>117</v>
      </c>
      <c r="G147" s="43">
        <v>225</v>
      </c>
      <c r="H147" s="119">
        <v>10000</v>
      </c>
      <c r="I147" s="119">
        <v>5000</v>
      </c>
      <c r="J147" s="42"/>
      <c r="Q147" s="8"/>
      <c r="R147" s="8"/>
      <c r="S147" s="8"/>
      <c r="T147" s="8"/>
    </row>
    <row r="148" spans="1:20" ht="18.75">
      <c r="A148" s="43" t="s">
        <v>31</v>
      </c>
      <c r="B148" s="39"/>
      <c r="C148" s="47" t="s">
        <v>72</v>
      </c>
      <c r="D148" s="46" t="s">
        <v>236</v>
      </c>
      <c r="E148" s="43">
        <v>244</v>
      </c>
      <c r="F148" s="47" t="s">
        <v>117</v>
      </c>
      <c r="G148" s="43">
        <v>226</v>
      </c>
      <c r="H148" s="119">
        <v>100000</v>
      </c>
      <c r="I148" s="119">
        <v>27425.5</v>
      </c>
      <c r="J148" s="42">
        <f t="shared" si="8"/>
        <v>27.4255</v>
      </c>
      <c r="Q148" s="8"/>
      <c r="R148" s="8"/>
      <c r="S148" s="8"/>
      <c r="T148" s="8"/>
    </row>
    <row r="149" spans="1:20" ht="56.25">
      <c r="A149" s="98" t="s">
        <v>244</v>
      </c>
      <c r="B149" s="39" t="s">
        <v>40</v>
      </c>
      <c r="C149" s="38" t="s">
        <v>72</v>
      </c>
      <c r="D149" s="38" t="s">
        <v>80</v>
      </c>
      <c r="E149" s="38" t="s">
        <v>32</v>
      </c>
      <c r="F149" s="38" t="s">
        <v>117</v>
      </c>
      <c r="G149" s="38"/>
      <c r="H149" s="149">
        <f>H151+H152</f>
        <v>196000</v>
      </c>
      <c r="I149" s="149">
        <f>I151+I152</f>
        <v>135000</v>
      </c>
      <c r="J149" s="42">
        <f t="shared" si="3"/>
        <v>68.877551020408163</v>
      </c>
      <c r="Q149" s="8"/>
      <c r="R149" s="8"/>
      <c r="S149" s="8"/>
      <c r="T149" s="8"/>
    </row>
    <row r="150" spans="1:20" ht="18.75" hidden="1">
      <c r="A150" s="43" t="s">
        <v>31</v>
      </c>
      <c r="B150" s="39" t="s">
        <v>40</v>
      </c>
      <c r="C150" s="43" t="s">
        <v>72</v>
      </c>
      <c r="D150" s="43" t="s">
        <v>80</v>
      </c>
      <c r="E150" s="43" t="s">
        <v>32</v>
      </c>
      <c r="F150" s="43" t="s">
        <v>119</v>
      </c>
      <c r="G150" s="43"/>
      <c r="H150" s="119">
        <v>0</v>
      </c>
      <c r="I150" s="119">
        <v>0</v>
      </c>
      <c r="J150" s="42" t="e">
        <f t="shared" si="3"/>
        <v>#DIV/0!</v>
      </c>
      <c r="Q150" s="8"/>
      <c r="R150" s="8"/>
      <c r="S150" s="8"/>
      <c r="T150" s="8"/>
    </row>
    <row r="151" spans="1:20" ht="18.75">
      <c r="A151" s="46" t="s">
        <v>176</v>
      </c>
      <c r="B151" s="39"/>
      <c r="C151" s="43">
        <v>503</v>
      </c>
      <c r="D151" s="43" t="s">
        <v>80</v>
      </c>
      <c r="E151" s="43">
        <v>244</v>
      </c>
      <c r="F151" s="145">
        <v>100</v>
      </c>
      <c r="G151" s="43">
        <v>225</v>
      </c>
      <c r="H151" s="119">
        <v>196000</v>
      </c>
      <c r="I151" s="119">
        <v>135000</v>
      </c>
      <c r="J151" s="42"/>
      <c r="Q151" s="8"/>
      <c r="R151" s="8"/>
      <c r="S151" s="8"/>
      <c r="T151" s="8"/>
    </row>
    <row r="152" spans="1:20" ht="18.75" hidden="1">
      <c r="A152" s="43" t="s">
        <v>31</v>
      </c>
      <c r="B152" s="39" t="s">
        <v>40</v>
      </c>
      <c r="C152" s="43" t="s">
        <v>72</v>
      </c>
      <c r="D152" s="43" t="s">
        <v>80</v>
      </c>
      <c r="E152" s="43" t="s">
        <v>32</v>
      </c>
      <c r="F152" s="43">
        <v>131</v>
      </c>
      <c r="G152" s="43">
        <v>310</v>
      </c>
      <c r="H152" s="119">
        <v>0</v>
      </c>
      <c r="I152" s="119">
        <v>0</v>
      </c>
      <c r="J152" s="42" t="e">
        <f t="shared" si="3"/>
        <v>#DIV/0!</v>
      </c>
      <c r="Q152" s="8"/>
      <c r="R152" s="8"/>
      <c r="S152" s="8"/>
      <c r="T152" s="8"/>
    </row>
    <row r="153" spans="1:20" ht="37.5">
      <c r="A153" s="98" t="s">
        <v>243</v>
      </c>
      <c r="B153" s="39" t="s">
        <v>40</v>
      </c>
      <c r="C153" s="38" t="s">
        <v>72</v>
      </c>
      <c r="D153" s="38" t="s">
        <v>82</v>
      </c>
      <c r="E153" s="98"/>
      <c r="F153" s="98"/>
      <c r="G153" s="98"/>
      <c r="H153" s="120">
        <f>H154+H155</f>
        <v>100000</v>
      </c>
      <c r="I153" s="120">
        <f>I154+I155</f>
        <v>72000</v>
      </c>
      <c r="J153" s="42">
        <f t="shared" si="3"/>
        <v>72</v>
      </c>
      <c r="Q153" s="8"/>
      <c r="R153" s="8"/>
      <c r="S153" s="8"/>
      <c r="T153" s="8"/>
    </row>
    <row r="154" spans="1:20" ht="18.75">
      <c r="A154" s="46" t="s">
        <v>176</v>
      </c>
      <c r="B154" s="39" t="s">
        <v>40</v>
      </c>
      <c r="C154" s="43" t="s">
        <v>72</v>
      </c>
      <c r="D154" s="43" t="s">
        <v>82</v>
      </c>
      <c r="E154" s="43" t="s">
        <v>32</v>
      </c>
      <c r="F154" s="43" t="s">
        <v>117</v>
      </c>
      <c r="G154" s="43">
        <v>225</v>
      </c>
      <c r="H154" s="119">
        <v>100000</v>
      </c>
      <c r="I154" s="119">
        <v>72000</v>
      </c>
      <c r="J154" s="42">
        <f>I154*100/H154</f>
        <v>72</v>
      </c>
      <c r="Q154" s="8"/>
      <c r="R154" s="8"/>
      <c r="S154" s="8"/>
      <c r="T154" s="8"/>
    </row>
    <row r="155" spans="1:20" ht="18.75" hidden="1">
      <c r="A155" s="43" t="s">
        <v>213</v>
      </c>
      <c r="B155" s="39" t="s">
        <v>40</v>
      </c>
      <c r="C155" s="43" t="s">
        <v>72</v>
      </c>
      <c r="D155" s="43" t="s">
        <v>82</v>
      </c>
      <c r="E155" s="43" t="s">
        <v>32</v>
      </c>
      <c r="F155" s="43" t="s">
        <v>117</v>
      </c>
      <c r="G155" s="43">
        <v>0</v>
      </c>
      <c r="H155" s="119">
        <v>0</v>
      </c>
      <c r="I155" s="119"/>
      <c r="J155" s="42" t="e">
        <f t="shared" si="3"/>
        <v>#DIV/0!</v>
      </c>
      <c r="Q155" s="8"/>
      <c r="R155" s="8"/>
      <c r="S155" s="8"/>
      <c r="T155" s="8"/>
    </row>
    <row r="156" spans="1:20" ht="18.75" hidden="1">
      <c r="A156" s="38" t="s">
        <v>130</v>
      </c>
      <c r="B156" s="39" t="s">
        <v>40</v>
      </c>
      <c r="C156" s="43" t="s">
        <v>72</v>
      </c>
      <c r="D156" s="43" t="s">
        <v>131</v>
      </c>
      <c r="E156" s="46"/>
      <c r="F156" s="46"/>
      <c r="G156" s="46"/>
      <c r="H156" s="118">
        <f>H157+H158+H159+H160+H161</f>
        <v>0</v>
      </c>
      <c r="I156" s="118">
        <f>I157+I158+I159+I160+I161</f>
        <v>0</v>
      </c>
      <c r="J156" s="42" t="e">
        <f t="shared" si="3"/>
        <v>#DIV/0!</v>
      </c>
      <c r="Q156" s="8"/>
      <c r="R156" s="8"/>
      <c r="S156" s="8"/>
      <c r="T156" s="8"/>
    </row>
    <row r="157" spans="1:20" ht="18.75" hidden="1">
      <c r="A157" s="98" t="s">
        <v>154</v>
      </c>
      <c r="B157" s="39"/>
      <c r="C157" s="47" t="s">
        <v>72</v>
      </c>
      <c r="D157" s="46" t="s">
        <v>131</v>
      </c>
      <c r="E157" s="46">
        <v>244</v>
      </c>
      <c r="F157" s="47" t="s">
        <v>117</v>
      </c>
      <c r="G157" s="47" t="s">
        <v>179</v>
      </c>
      <c r="H157" s="118">
        <v>0</v>
      </c>
      <c r="I157" s="118">
        <v>0</v>
      </c>
      <c r="J157" s="42">
        <v>0</v>
      </c>
      <c r="Q157" s="8"/>
      <c r="R157" s="8"/>
      <c r="S157" s="8"/>
      <c r="T157" s="8"/>
    </row>
    <row r="158" spans="1:20" ht="18.75" hidden="1">
      <c r="A158" s="98" t="s">
        <v>169</v>
      </c>
      <c r="B158" s="39"/>
      <c r="C158" s="47" t="s">
        <v>72</v>
      </c>
      <c r="D158" s="46" t="s">
        <v>131</v>
      </c>
      <c r="E158" s="46">
        <v>244</v>
      </c>
      <c r="F158" s="47" t="s">
        <v>117</v>
      </c>
      <c r="G158" s="47" t="s">
        <v>178</v>
      </c>
      <c r="H158" s="118">
        <v>0</v>
      </c>
      <c r="I158" s="118">
        <v>0</v>
      </c>
      <c r="J158" s="42" t="e">
        <f t="shared" si="3"/>
        <v>#DIV/0!</v>
      </c>
      <c r="Q158" s="8"/>
      <c r="R158" s="8"/>
      <c r="S158" s="8"/>
      <c r="T158" s="8"/>
    </row>
    <row r="159" spans="1:20" ht="21" hidden="1" customHeight="1">
      <c r="A159" s="98" t="s">
        <v>170</v>
      </c>
      <c r="B159" s="39"/>
      <c r="C159" s="47" t="s">
        <v>72</v>
      </c>
      <c r="D159" s="46" t="s">
        <v>131</v>
      </c>
      <c r="E159" s="46">
        <v>244</v>
      </c>
      <c r="F159" s="47" t="s">
        <v>117</v>
      </c>
      <c r="G159" s="47" t="s">
        <v>179</v>
      </c>
      <c r="H159" s="118">
        <v>0</v>
      </c>
      <c r="I159" s="118">
        <v>0</v>
      </c>
      <c r="J159" s="42" t="e">
        <f t="shared" si="3"/>
        <v>#DIV/0!</v>
      </c>
      <c r="Q159" s="8"/>
      <c r="R159" s="8"/>
      <c r="S159" s="8"/>
      <c r="T159" s="8"/>
    </row>
    <row r="160" spans="1:20" ht="18.75" hidden="1">
      <c r="A160" s="98" t="s">
        <v>176</v>
      </c>
      <c r="B160" s="39"/>
      <c r="C160" s="43" t="s">
        <v>72</v>
      </c>
      <c r="D160" s="43" t="s">
        <v>131</v>
      </c>
      <c r="E160" s="43" t="s">
        <v>32</v>
      </c>
      <c r="F160" s="47" t="s">
        <v>117</v>
      </c>
      <c r="G160" s="43">
        <v>225</v>
      </c>
      <c r="H160" s="119">
        <v>0</v>
      </c>
      <c r="I160" s="119">
        <v>0</v>
      </c>
      <c r="J160" s="42">
        <v>0</v>
      </c>
      <c r="Q160" s="8"/>
      <c r="R160" s="8"/>
      <c r="S160" s="8"/>
      <c r="T160" s="8"/>
    </row>
    <row r="161" spans="1:20" ht="18.75" hidden="1">
      <c r="A161" s="43" t="s">
        <v>31</v>
      </c>
      <c r="B161" s="39" t="s">
        <v>40</v>
      </c>
      <c r="C161" s="43" t="s">
        <v>72</v>
      </c>
      <c r="D161" s="43" t="s">
        <v>131</v>
      </c>
      <c r="E161" s="43" t="s">
        <v>32</v>
      </c>
      <c r="F161" s="47" t="s">
        <v>117</v>
      </c>
      <c r="G161" s="43">
        <v>0</v>
      </c>
      <c r="H161" s="119">
        <v>0</v>
      </c>
      <c r="I161" s="119"/>
      <c r="J161" s="42" t="e">
        <f t="shared" si="3"/>
        <v>#DIV/0!</v>
      </c>
      <c r="Q161" s="114"/>
      <c r="R161" s="8"/>
      <c r="S161" s="8"/>
      <c r="T161" s="8"/>
    </row>
    <row r="162" spans="1:20" ht="37.5">
      <c r="A162" s="38" t="s">
        <v>83</v>
      </c>
      <c r="B162" s="39" t="s">
        <v>40</v>
      </c>
      <c r="C162" s="38" t="s">
        <v>72</v>
      </c>
      <c r="D162" s="38" t="s">
        <v>84</v>
      </c>
      <c r="E162" s="98"/>
      <c r="F162" s="98"/>
      <c r="G162" s="98"/>
      <c r="H162" s="120">
        <f>H165+H166</f>
        <v>150000</v>
      </c>
      <c r="I162" s="120">
        <f>I165+I166</f>
        <v>131300</v>
      </c>
      <c r="J162" s="42">
        <f t="shared" si="3"/>
        <v>87.533333333333331</v>
      </c>
      <c r="Q162" s="8"/>
      <c r="R162" s="8"/>
      <c r="S162" s="8"/>
      <c r="T162" s="8"/>
    </row>
    <row r="163" spans="1:20" ht="18.75" hidden="1">
      <c r="A163" s="98" t="s">
        <v>176</v>
      </c>
      <c r="B163" s="39"/>
      <c r="C163" s="43" t="s">
        <v>72</v>
      </c>
      <c r="D163" s="43" t="s">
        <v>84</v>
      </c>
      <c r="E163" s="43" t="s">
        <v>32</v>
      </c>
      <c r="F163" s="43" t="s">
        <v>117</v>
      </c>
      <c r="G163" s="43">
        <v>225</v>
      </c>
      <c r="H163" s="118"/>
      <c r="I163" s="118"/>
      <c r="J163" s="42" t="e">
        <f t="shared" si="3"/>
        <v>#DIV/0!</v>
      </c>
      <c r="Q163" s="8"/>
      <c r="R163" s="8"/>
      <c r="S163" s="8"/>
      <c r="T163" s="8"/>
    </row>
    <row r="164" spans="1:20" ht="18.75" hidden="1">
      <c r="A164" s="98" t="s">
        <v>227</v>
      </c>
      <c r="B164" s="39"/>
      <c r="C164" s="43">
        <v>503</v>
      </c>
      <c r="D164" s="43" t="s">
        <v>84</v>
      </c>
      <c r="E164" s="43">
        <v>244</v>
      </c>
      <c r="F164" s="43">
        <v>100</v>
      </c>
      <c r="G164" s="43">
        <v>344</v>
      </c>
      <c r="H164" s="118"/>
      <c r="I164" s="118"/>
      <c r="J164" s="42" t="e">
        <f t="shared" si="3"/>
        <v>#DIV/0!</v>
      </c>
      <c r="Q164" s="8"/>
      <c r="R164" s="8"/>
      <c r="S164" s="8"/>
      <c r="T164" s="8"/>
    </row>
    <row r="165" spans="1:20" ht="18.75">
      <c r="A165" s="46" t="s">
        <v>176</v>
      </c>
      <c r="B165" s="39"/>
      <c r="C165" s="43" t="s">
        <v>72</v>
      </c>
      <c r="D165" s="43" t="s">
        <v>84</v>
      </c>
      <c r="E165" s="43" t="s">
        <v>32</v>
      </c>
      <c r="F165" s="43" t="s">
        <v>117</v>
      </c>
      <c r="G165" s="43">
        <v>225</v>
      </c>
      <c r="H165" s="118">
        <v>73300</v>
      </c>
      <c r="I165" s="118">
        <v>73300</v>
      </c>
      <c r="J165" s="42"/>
      <c r="Q165" s="8"/>
      <c r="R165" s="8"/>
      <c r="S165" s="8"/>
      <c r="T165" s="8"/>
    </row>
    <row r="166" spans="1:20" ht="18.75">
      <c r="A166" s="43" t="s">
        <v>31</v>
      </c>
      <c r="B166" s="39" t="s">
        <v>40</v>
      </c>
      <c r="C166" s="43" t="s">
        <v>72</v>
      </c>
      <c r="D166" s="43" t="s">
        <v>84</v>
      </c>
      <c r="E166" s="43" t="s">
        <v>32</v>
      </c>
      <c r="F166" s="43" t="s">
        <v>117</v>
      </c>
      <c r="G166" s="43">
        <v>226</v>
      </c>
      <c r="H166" s="119">
        <v>76700</v>
      </c>
      <c r="I166" s="119">
        <v>58000</v>
      </c>
      <c r="J166" s="42">
        <f t="shared" si="3"/>
        <v>75.619295958279011</v>
      </c>
      <c r="Q166" s="8"/>
      <c r="R166" s="8"/>
      <c r="S166" s="8"/>
      <c r="T166" s="8"/>
    </row>
    <row r="167" spans="1:20" ht="37.5">
      <c r="A167" s="38" t="s">
        <v>85</v>
      </c>
      <c r="B167" s="39" t="s">
        <v>40</v>
      </c>
      <c r="C167" s="38" t="s">
        <v>72</v>
      </c>
      <c r="D167" s="38" t="s">
        <v>86</v>
      </c>
      <c r="E167" s="98"/>
      <c r="F167" s="98"/>
      <c r="G167" s="98"/>
      <c r="H167" s="120">
        <f>H168+H169+H172</f>
        <v>579000</v>
      </c>
      <c r="I167" s="120">
        <f>I168+I169+I172</f>
        <v>0</v>
      </c>
      <c r="J167" s="42">
        <f t="shared" si="3"/>
        <v>0</v>
      </c>
      <c r="Q167" s="8"/>
      <c r="R167" s="8"/>
      <c r="S167" s="8"/>
      <c r="T167" s="8"/>
    </row>
    <row r="168" spans="1:20" ht="18.75">
      <c r="A168" s="46" t="s">
        <v>176</v>
      </c>
      <c r="B168" s="39"/>
      <c r="C168" s="43" t="s">
        <v>72</v>
      </c>
      <c r="D168" s="43" t="s">
        <v>86</v>
      </c>
      <c r="E168" s="43" t="s">
        <v>32</v>
      </c>
      <c r="F168" s="43" t="s">
        <v>117</v>
      </c>
      <c r="G168" s="43">
        <v>225</v>
      </c>
      <c r="H168" s="118">
        <v>279000</v>
      </c>
      <c r="I168" s="118">
        <v>0</v>
      </c>
      <c r="J168" s="42">
        <f t="shared" si="3"/>
        <v>0</v>
      </c>
      <c r="Q168" s="8"/>
      <c r="R168" s="8"/>
      <c r="S168" s="8"/>
      <c r="T168" s="8"/>
    </row>
    <row r="169" spans="1:20" ht="18.75">
      <c r="A169" s="43" t="s">
        <v>31</v>
      </c>
      <c r="B169" s="39" t="s">
        <v>40</v>
      </c>
      <c r="C169" s="43" t="s">
        <v>72</v>
      </c>
      <c r="D169" s="43" t="s">
        <v>86</v>
      </c>
      <c r="E169" s="43" t="s">
        <v>32</v>
      </c>
      <c r="F169" s="43" t="s">
        <v>117</v>
      </c>
      <c r="G169" s="43">
        <v>226</v>
      </c>
      <c r="H169" s="119">
        <v>300000</v>
      </c>
      <c r="I169" s="119">
        <v>0</v>
      </c>
      <c r="J169" s="42">
        <f t="shared" si="3"/>
        <v>0</v>
      </c>
      <c r="Q169" s="8"/>
      <c r="R169" s="8"/>
      <c r="S169" s="8"/>
      <c r="T169" s="8"/>
    </row>
    <row r="170" spans="1:20" ht="8.25" hidden="1" customHeight="1">
      <c r="A170" s="38" t="s">
        <v>132</v>
      </c>
      <c r="B170" s="39" t="s">
        <v>40</v>
      </c>
      <c r="C170" s="43" t="s">
        <v>72</v>
      </c>
      <c r="D170" s="43" t="s">
        <v>133</v>
      </c>
      <c r="E170" s="46"/>
      <c r="F170" s="46"/>
      <c r="G170" s="46"/>
      <c r="H170" s="118">
        <f>H171</f>
        <v>0</v>
      </c>
      <c r="I170" s="118">
        <v>0</v>
      </c>
      <c r="J170" s="42" t="e">
        <f t="shared" ref="J170:J223" si="9">I170*100/H170</f>
        <v>#DIV/0!</v>
      </c>
      <c r="Q170" s="8"/>
      <c r="R170" s="8"/>
      <c r="S170" s="8"/>
      <c r="T170" s="8"/>
    </row>
    <row r="171" spans="1:20" ht="18.75" hidden="1">
      <c r="A171" s="43" t="s">
        <v>31</v>
      </c>
      <c r="B171" s="39" t="s">
        <v>40</v>
      </c>
      <c r="C171" s="43" t="s">
        <v>72</v>
      </c>
      <c r="D171" s="43" t="s">
        <v>133</v>
      </c>
      <c r="E171" s="43" t="s">
        <v>32</v>
      </c>
      <c r="F171" s="43" t="s">
        <v>119</v>
      </c>
      <c r="G171" s="43"/>
      <c r="H171" s="119">
        <v>0</v>
      </c>
      <c r="I171" s="119">
        <v>0</v>
      </c>
      <c r="J171" s="42" t="e">
        <f t="shared" si="9"/>
        <v>#DIV/0!</v>
      </c>
      <c r="Q171" s="8"/>
      <c r="R171" s="8"/>
      <c r="S171" s="8"/>
      <c r="T171" s="8"/>
    </row>
    <row r="172" spans="1:20" ht="18.75" hidden="1">
      <c r="A172" s="46" t="s">
        <v>228</v>
      </c>
      <c r="B172" s="39"/>
      <c r="C172" s="43" t="s">
        <v>72</v>
      </c>
      <c r="D172" s="43" t="s">
        <v>86</v>
      </c>
      <c r="E172" s="43" t="s">
        <v>32</v>
      </c>
      <c r="F172" s="43" t="s">
        <v>117</v>
      </c>
      <c r="G172" s="43">
        <v>344</v>
      </c>
      <c r="H172" s="119">
        <v>0</v>
      </c>
      <c r="I172" s="119">
        <v>0</v>
      </c>
      <c r="J172" s="42"/>
      <c r="Q172" s="8"/>
      <c r="R172" s="8"/>
      <c r="S172" s="8"/>
      <c r="T172" s="8"/>
    </row>
    <row r="173" spans="1:20" ht="37.5">
      <c r="A173" s="98" t="s">
        <v>224</v>
      </c>
      <c r="B173" s="39" t="s">
        <v>40</v>
      </c>
      <c r="C173" s="43" t="s">
        <v>72</v>
      </c>
      <c r="D173" s="46" t="s">
        <v>225</v>
      </c>
      <c r="E173" s="46">
        <v>244</v>
      </c>
      <c r="F173" s="46">
        <v>2300</v>
      </c>
      <c r="G173" s="46">
        <v>225</v>
      </c>
      <c r="H173" s="118">
        <f>H175</f>
        <v>125000</v>
      </c>
      <c r="I173" s="118">
        <f>I175</f>
        <v>0</v>
      </c>
      <c r="J173" s="42">
        <f t="shared" si="9"/>
        <v>0</v>
      </c>
      <c r="Q173" s="8"/>
      <c r="R173" s="8"/>
      <c r="S173" s="8"/>
      <c r="T173" s="8"/>
    </row>
    <row r="174" spans="1:20" ht="18.75" hidden="1">
      <c r="A174" s="43" t="s">
        <v>213</v>
      </c>
      <c r="B174" s="38"/>
      <c r="C174" s="43" t="s">
        <v>72</v>
      </c>
      <c r="D174" s="46" t="s">
        <v>225</v>
      </c>
      <c r="E174" s="46">
        <v>244</v>
      </c>
      <c r="F174" s="46">
        <v>2300</v>
      </c>
      <c r="G174" s="46">
        <v>225</v>
      </c>
      <c r="H174" s="129">
        <v>0</v>
      </c>
      <c r="I174" s="118">
        <v>0</v>
      </c>
      <c r="J174" s="42" t="e">
        <f t="shared" si="9"/>
        <v>#DIV/0!</v>
      </c>
      <c r="K174" s="42"/>
      <c r="Q174" s="8"/>
      <c r="R174" s="8"/>
      <c r="S174" s="8"/>
      <c r="T174" s="8"/>
    </row>
    <row r="175" spans="1:20" ht="18.75">
      <c r="A175" s="43" t="s">
        <v>31</v>
      </c>
      <c r="B175" s="39" t="s">
        <v>40</v>
      </c>
      <c r="C175" s="43" t="s">
        <v>72</v>
      </c>
      <c r="D175" s="46" t="s">
        <v>225</v>
      </c>
      <c r="E175" s="46">
        <v>244</v>
      </c>
      <c r="F175" s="46">
        <v>2300</v>
      </c>
      <c r="G175" s="46">
        <v>225</v>
      </c>
      <c r="H175" s="149">
        <v>125000</v>
      </c>
      <c r="I175" s="149">
        <v>0</v>
      </c>
      <c r="J175" s="42">
        <f t="shared" si="9"/>
        <v>0</v>
      </c>
      <c r="Q175" s="8"/>
      <c r="R175" s="8"/>
      <c r="S175" s="8"/>
      <c r="T175" s="8"/>
    </row>
    <row r="176" spans="1:20" ht="56.25">
      <c r="A176" s="98" t="s">
        <v>246</v>
      </c>
      <c r="B176" s="13"/>
      <c r="C176" s="15" t="s">
        <v>72</v>
      </c>
      <c r="D176" s="102" t="s">
        <v>248</v>
      </c>
      <c r="E176" s="15">
        <v>244</v>
      </c>
      <c r="F176" s="15"/>
      <c r="G176" s="102"/>
      <c r="H176" s="150">
        <f>H177</f>
        <v>1000000</v>
      </c>
      <c r="I176" s="150">
        <v>0</v>
      </c>
      <c r="J176" s="42">
        <f t="shared" si="9"/>
        <v>0</v>
      </c>
      <c r="Q176" s="8"/>
      <c r="R176" s="8"/>
      <c r="S176" s="8"/>
      <c r="T176" s="8"/>
    </row>
    <row r="177" spans="1:20" ht="18.75">
      <c r="A177" s="46" t="s">
        <v>247</v>
      </c>
      <c r="B177" s="39"/>
      <c r="C177" s="43" t="s">
        <v>72</v>
      </c>
      <c r="D177" s="46" t="s">
        <v>248</v>
      </c>
      <c r="E177" s="43">
        <v>244</v>
      </c>
      <c r="F177" s="46">
        <v>2400</v>
      </c>
      <c r="G177" s="46">
        <v>226</v>
      </c>
      <c r="H177" s="119">
        <v>1000000</v>
      </c>
      <c r="I177" s="119">
        <v>0</v>
      </c>
      <c r="J177" s="42">
        <f t="shared" si="9"/>
        <v>0</v>
      </c>
      <c r="Q177" s="8"/>
      <c r="R177" s="8"/>
      <c r="S177" s="8"/>
      <c r="T177" s="8"/>
    </row>
    <row r="178" spans="1:20" ht="93.75">
      <c r="A178" s="152" t="s">
        <v>249</v>
      </c>
      <c r="B178" s="39"/>
      <c r="C178" s="38" t="s">
        <v>72</v>
      </c>
      <c r="D178" s="98" t="s">
        <v>250</v>
      </c>
      <c r="E178" s="38"/>
      <c r="F178" s="98"/>
      <c r="G178" s="98"/>
      <c r="H178" s="149">
        <f>H179</f>
        <v>614658</v>
      </c>
      <c r="I178" s="149">
        <f>I179</f>
        <v>0</v>
      </c>
      <c r="J178" s="42">
        <f t="shared" si="9"/>
        <v>0</v>
      </c>
      <c r="Q178" s="8"/>
      <c r="R178" s="8"/>
      <c r="S178" s="8"/>
      <c r="T178" s="8"/>
    </row>
    <row r="179" spans="1:20" ht="18.75">
      <c r="A179" s="144" t="s">
        <v>31</v>
      </c>
      <c r="B179" s="39"/>
      <c r="C179" s="43" t="s">
        <v>72</v>
      </c>
      <c r="D179" s="46" t="s">
        <v>250</v>
      </c>
      <c r="E179" s="43">
        <v>244</v>
      </c>
      <c r="F179" s="46"/>
      <c r="G179" s="46"/>
      <c r="H179" s="119">
        <f>H180+H181+H182</f>
        <v>614658</v>
      </c>
      <c r="I179" s="119">
        <f>I180+I181+I182</f>
        <v>0</v>
      </c>
      <c r="J179" s="42">
        <f t="shared" si="9"/>
        <v>0</v>
      </c>
      <c r="Q179" s="8"/>
      <c r="R179" s="8"/>
      <c r="S179" s="8"/>
      <c r="T179" s="8"/>
    </row>
    <row r="180" spans="1:20" ht="18.75">
      <c r="A180" s="144" t="s">
        <v>31</v>
      </c>
      <c r="B180" s="39"/>
      <c r="C180" s="43" t="s">
        <v>72</v>
      </c>
      <c r="D180" s="46" t="s">
        <v>250</v>
      </c>
      <c r="E180" s="43">
        <v>244</v>
      </c>
      <c r="F180" s="146">
        <v>100</v>
      </c>
      <c r="G180" s="46">
        <v>226</v>
      </c>
      <c r="H180" s="119">
        <v>367778</v>
      </c>
      <c r="I180" s="119"/>
      <c r="J180" s="42">
        <f t="shared" si="9"/>
        <v>0</v>
      </c>
      <c r="Q180" s="8"/>
      <c r="R180" s="8"/>
      <c r="S180" s="8"/>
      <c r="T180" s="8"/>
    </row>
    <row r="181" spans="1:20" ht="18.75">
      <c r="A181" s="144" t="s">
        <v>31</v>
      </c>
      <c r="B181" s="39"/>
      <c r="C181" s="43" t="s">
        <v>72</v>
      </c>
      <c r="D181" s="46" t="s">
        <v>250</v>
      </c>
      <c r="E181" s="43">
        <v>244</v>
      </c>
      <c r="F181" s="146">
        <v>200</v>
      </c>
      <c r="G181" s="46">
        <v>226</v>
      </c>
      <c r="H181" s="119">
        <v>96880</v>
      </c>
      <c r="I181" s="119"/>
      <c r="J181" s="42">
        <f t="shared" si="9"/>
        <v>0</v>
      </c>
      <c r="Q181" s="8"/>
      <c r="R181" s="8"/>
      <c r="S181" s="8"/>
      <c r="T181" s="8"/>
    </row>
    <row r="182" spans="1:20" ht="18.75">
      <c r="A182" s="144" t="s">
        <v>31</v>
      </c>
      <c r="B182" s="39"/>
      <c r="C182" s="43" t="s">
        <v>72</v>
      </c>
      <c r="D182" s="46" t="s">
        <v>250</v>
      </c>
      <c r="E182" s="43">
        <v>244</v>
      </c>
      <c r="F182" s="46">
        <v>2300</v>
      </c>
      <c r="G182" s="46">
        <v>226</v>
      </c>
      <c r="H182" s="119">
        <v>150000</v>
      </c>
      <c r="I182" s="119"/>
      <c r="J182" s="42">
        <f t="shared" si="9"/>
        <v>0</v>
      </c>
      <c r="Q182" s="8"/>
      <c r="R182" s="8"/>
      <c r="S182" s="8"/>
      <c r="T182" s="8"/>
    </row>
    <row r="183" spans="1:20" ht="56.25" hidden="1">
      <c r="A183" s="98" t="s">
        <v>221</v>
      </c>
      <c r="B183" s="39"/>
      <c r="C183" s="43" t="s">
        <v>72</v>
      </c>
      <c r="D183" s="46" t="s">
        <v>237</v>
      </c>
      <c r="E183" s="43"/>
      <c r="F183" s="43"/>
      <c r="G183" s="43"/>
      <c r="H183" s="119">
        <v>0</v>
      </c>
      <c r="I183" s="119">
        <f>I184</f>
        <v>0</v>
      </c>
      <c r="J183" s="42" t="e">
        <f>I183/H183*100</f>
        <v>#DIV/0!</v>
      </c>
      <c r="Q183" s="8"/>
      <c r="R183" s="8"/>
      <c r="S183" s="8"/>
      <c r="T183" s="8"/>
    </row>
    <row r="184" spans="1:20" ht="18.75" hidden="1">
      <c r="A184" s="43" t="s">
        <v>31</v>
      </c>
      <c r="B184" s="39"/>
      <c r="C184" s="43" t="s">
        <v>72</v>
      </c>
      <c r="D184" s="46" t="s">
        <v>238</v>
      </c>
      <c r="E184" s="43">
        <v>244</v>
      </c>
      <c r="F184" s="43"/>
      <c r="G184" s="43">
        <v>226</v>
      </c>
      <c r="H184" s="119">
        <v>0</v>
      </c>
      <c r="I184" s="119">
        <v>0</v>
      </c>
      <c r="J184" s="42" t="e">
        <f>I184/H184*100</f>
        <v>#DIV/0!</v>
      </c>
      <c r="Q184" s="8"/>
      <c r="R184" s="8"/>
      <c r="S184" s="8"/>
      <c r="T184" s="8"/>
    </row>
    <row r="185" spans="1:20" ht="93.75" hidden="1">
      <c r="A185" s="38" t="s">
        <v>137</v>
      </c>
      <c r="B185" s="39" t="s">
        <v>40</v>
      </c>
      <c r="C185" s="43" t="s">
        <v>72</v>
      </c>
      <c r="D185" s="43" t="s">
        <v>214</v>
      </c>
      <c r="E185" s="46">
        <v>244</v>
      </c>
      <c r="F185" s="46"/>
      <c r="G185" s="46"/>
      <c r="H185" s="118">
        <v>0</v>
      </c>
      <c r="I185" s="118">
        <v>0</v>
      </c>
      <c r="J185" s="42" t="e">
        <f t="shared" si="9"/>
        <v>#DIV/0!</v>
      </c>
      <c r="Q185" s="8"/>
      <c r="R185" s="8"/>
      <c r="S185" s="8"/>
      <c r="T185" s="8"/>
    </row>
    <row r="186" spans="1:20" ht="18.75" hidden="1">
      <c r="A186" s="38" t="s">
        <v>213</v>
      </c>
      <c r="B186" s="39"/>
      <c r="C186" s="43" t="s">
        <v>72</v>
      </c>
      <c r="D186" s="43" t="s">
        <v>214</v>
      </c>
      <c r="E186" s="43" t="s">
        <v>32</v>
      </c>
      <c r="F186" s="46"/>
      <c r="G186" s="46">
        <v>310</v>
      </c>
      <c r="H186" s="118">
        <v>0</v>
      </c>
      <c r="I186" s="118">
        <v>0</v>
      </c>
      <c r="J186" s="42" t="e">
        <f t="shared" si="9"/>
        <v>#DIV/0!</v>
      </c>
      <c r="Q186" s="8"/>
      <c r="R186" s="8"/>
      <c r="S186" s="8"/>
      <c r="T186" s="8"/>
    </row>
    <row r="187" spans="1:20" ht="18.75" hidden="1">
      <c r="A187" s="43" t="s">
        <v>31</v>
      </c>
      <c r="B187" s="39" t="s">
        <v>40</v>
      </c>
      <c r="C187" s="43" t="s">
        <v>72</v>
      </c>
      <c r="D187" s="43" t="s">
        <v>214</v>
      </c>
      <c r="E187" s="43" t="s">
        <v>32</v>
      </c>
      <c r="F187" s="43">
        <v>100</v>
      </c>
      <c r="G187" s="43">
        <v>310</v>
      </c>
      <c r="H187" s="119">
        <v>0</v>
      </c>
      <c r="I187" s="119">
        <v>0</v>
      </c>
      <c r="J187" s="42" t="e">
        <f t="shared" si="9"/>
        <v>#DIV/0!</v>
      </c>
      <c r="Q187" s="8"/>
      <c r="R187" s="8"/>
      <c r="S187" s="8"/>
      <c r="T187" s="8"/>
    </row>
    <row r="188" spans="1:20" ht="18.75" hidden="1">
      <c r="A188" s="43" t="s">
        <v>31</v>
      </c>
      <c r="B188" s="39" t="s">
        <v>40</v>
      </c>
      <c r="C188" s="43" t="s">
        <v>72</v>
      </c>
      <c r="D188" s="43" t="s">
        <v>138</v>
      </c>
      <c r="E188" s="43" t="s">
        <v>32</v>
      </c>
      <c r="F188" s="43" t="s">
        <v>139</v>
      </c>
      <c r="G188" s="43"/>
      <c r="H188" s="119">
        <v>0</v>
      </c>
      <c r="I188" s="119">
        <v>0</v>
      </c>
      <c r="J188" s="42" t="e">
        <f t="shared" si="9"/>
        <v>#DIV/0!</v>
      </c>
      <c r="Q188" s="8"/>
      <c r="R188" s="8"/>
      <c r="S188" s="8"/>
      <c r="T188" s="8"/>
    </row>
    <row r="189" spans="1:20" ht="12.75" hidden="1" customHeight="1">
      <c r="A189" s="43" t="s">
        <v>31</v>
      </c>
      <c r="B189" s="39" t="s">
        <v>40</v>
      </c>
      <c r="C189" s="43" t="s">
        <v>72</v>
      </c>
      <c r="D189" s="43" t="s">
        <v>138</v>
      </c>
      <c r="E189" s="43" t="s">
        <v>32</v>
      </c>
      <c r="F189" s="43" t="s">
        <v>140</v>
      </c>
      <c r="G189" s="43"/>
      <c r="H189" s="119">
        <v>0</v>
      </c>
      <c r="I189" s="119">
        <v>0</v>
      </c>
      <c r="J189" s="42" t="e">
        <f t="shared" si="9"/>
        <v>#DIV/0!</v>
      </c>
      <c r="Q189" s="8"/>
      <c r="R189" s="8"/>
      <c r="S189" s="8"/>
      <c r="T189" s="8"/>
    </row>
    <row r="190" spans="1:20" ht="56.25" hidden="1" customHeight="1">
      <c r="A190" s="98" t="s">
        <v>159</v>
      </c>
      <c r="B190" s="39"/>
      <c r="C190" s="47" t="s">
        <v>72</v>
      </c>
      <c r="D190" s="46" t="s">
        <v>138</v>
      </c>
      <c r="E190" s="43"/>
      <c r="F190" s="46"/>
      <c r="G190" s="46"/>
      <c r="H190" s="119">
        <v>0</v>
      </c>
      <c r="I190" s="119">
        <v>0</v>
      </c>
      <c r="J190" s="42" t="e">
        <f t="shared" si="9"/>
        <v>#DIV/0!</v>
      </c>
      <c r="Q190" s="8"/>
      <c r="R190" s="8"/>
      <c r="S190" s="8"/>
      <c r="T190" s="8"/>
    </row>
    <row r="191" spans="1:20" ht="24.75" hidden="1" customHeight="1">
      <c r="A191" s="46" t="s">
        <v>154</v>
      </c>
      <c r="B191" s="39"/>
      <c r="C191" s="47" t="s">
        <v>72</v>
      </c>
      <c r="D191" s="46" t="s">
        <v>138</v>
      </c>
      <c r="E191" s="43">
        <v>244</v>
      </c>
      <c r="F191" s="47" t="s">
        <v>117</v>
      </c>
      <c r="G191" s="47"/>
      <c r="H191" s="119">
        <v>0</v>
      </c>
      <c r="I191" s="119">
        <v>0</v>
      </c>
      <c r="J191" s="42" t="e">
        <f t="shared" si="9"/>
        <v>#DIV/0!</v>
      </c>
      <c r="Q191" s="8"/>
      <c r="R191" s="8"/>
      <c r="S191" s="8"/>
      <c r="T191" s="8"/>
    </row>
    <row r="192" spans="1:20" ht="25.5" hidden="1" customHeight="1">
      <c r="A192" s="46" t="s">
        <v>154</v>
      </c>
      <c r="B192" s="39"/>
      <c r="C192" s="47" t="s">
        <v>72</v>
      </c>
      <c r="D192" s="46" t="s">
        <v>138</v>
      </c>
      <c r="E192" s="43">
        <v>244</v>
      </c>
      <c r="F192" s="47" t="s">
        <v>145</v>
      </c>
      <c r="G192" s="47" t="s">
        <v>166</v>
      </c>
      <c r="H192" s="119">
        <v>0</v>
      </c>
      <c r="I192" s="119">
        <v>0</v>
      </c>
      <c r="J192" s="42" t="e">
        <f t="shared" si="9"/>
        <v>#DIV/0!</v>
      </c>
      <c r="Q192" s="8"/>
      <c r="R192" s="8"/>
      <c r="S192" s="8"/>
      <c r="T192" s="8"/>
    </row>
    <row r="193" spans="1:20" s="8" customFormat="1" ht="56.25" hidden="1" customHeight="1">
      <c r="A193" s="98" t="s">
        <v>190</v>
      </c>
      <c r="B193" s="39"/>
      <c r="C193" s="47" t="s">
        <v>72</v>
      </c>
      <c r="D193" s="46" t="s">
        <v>187</v>
      </c>
      <c r="E193" s="43"/>
      <c r="F193" s="47"/>
      <c r="G193" s="47"/>
      <c r="H193" s="119">
        <v>0</v>
      </c>
      <c r="I193" s="119">
        <v>0</v>
      </c>
      <c r="J193" s="42" t="e">
        <f t="shared" si="9"/>
        <v>#DIV/0!</v>
      </c>
    </row>
    <row r="194" spans="1:20" s="8" customFormat="1" ht="30" hidden="1" customHeight="1">
      <c r="A194" s="46" t="s">
        <v>191</v>
      </c>
      <c r="B194" s="39"/>
      <c r="C194" s="47" t="s">
        <v>72</v>
      </c>
      <c r="D194" s="46" t="s">
        <v>187</v>
      </c>
      <c r="E194" s="43">
        <v>244</v>
      </c>
      <c r="F194" s="47" t="s">
        <v>192</v>
      </c>
      <c r="G194" s="47" t="s">
        <v>166</v>
      </c>
      <c r="H194" s="119">
        <v>0</v>
      </c>
      <c r="I194" s="119">
        <v>0</v>
      </c>
      <c r="J194" s="42" t="e">
        <f t="shared" si="9"/>
        <v>#DIV/0!</v>
      </c>
    </row>
    <row r="195" spans="1:20" s="8" customFormat="1" ht="24" hidden="1" customHeight="1">
      <c r="A195" s="46" t="s">
        <v>199</v>
      </c>
      <c r="B195" s="39"/>
      <c r="C195" s="103" t="s">
        <v>72</v>
      </c>
      <c r="D195" s="103" t="s">
        <v>201</v>
      </c>
      <c r="E195" s="103" t="s">
        <v>32</v>
      </c>
      <c r="F195" s="104"/>
      <c r="G195" s="104"/>
      <c r="H195" s="119">
        <f>H196</f>
        <v>0</v>
      </c>
      <c r="I195" s="119">
        <f>I196</f>
        <v>0</v>
      </c>
      <c r="J195" s="42" t="e">
        <f t="shared" si="9"/>
        <v>#DIV/0!</v>
      </c>
    </row>
    <row r="196" spans="1:20" s="8" customFormat="1" ht="57.75" hidden="1" customHeight="1">
      <c r="A196" s="46" t="s">
        <v>200</v>
      </c>
      <c r="B196" s="39"/>
      <c r="C196" s="103" t="s">
        <v>72</v>
      </c>
      <c r="D196" s="103" t="s">
        <v>201</v>
      </c>
      <c r="E196" s="103" t="s">
        <v>32</v>
      </c>
      <c r="F196" s="104"/>
      <c r="G196" s="103" t="s">
        <v>202</v>
      </c>
      <c r="H196" s="119">
        <v>0</v>
      </c>
      <c r="I196" s="119">
        <v>0</v>
      </c>
      <c r="J196" s="42" t="e">
        <f t="shared" si="9"/>
        <v>#DIV/0!</v>
      </c>
    </row>
    <row r="197" spans="1:20" s="8" customFormat="1" ht="18.75" hidden="1">
      <c r="A197" s="43" t="s">
        <v>31</v>
      </c>
      <c r="B197" s="39"/>
      <c r="C197" s="43" t="s">
        <v>72</v>
      </c>
      <c r="D197" s="43" t="s">
        <v>226</v>
      </c>
      <c r="E197" s="43" t="s">
        <v>32</v>
      </c>
      <c r="F197" s="46"/>
      <c r="G197" s="46">
        <v>271</v>
      </c>
      <c r="H197" s="119"/>
      <c r="I197" s="119"/>
      <c r="J197" s="42"/>
    </row>
    <row r="198" spans="1:20" ht="37.5">
      <c r="A198" s="38" t="s">
        <v>87</v>
      </c>
      <c r="B198" s="38" t="s">
        <v>40</v>
      </c>
      <c r="C198" s="38" t="s">
        <v>88</v>
      </c>
      <c r="D198" s="98"/>
      <c r="E198" s="98"/>
      <c r="F198" s="98"/>
      <c r="G198" s="98"/>
      <c r="H198" s="120">
        <f>H199</f>
        <v>30000</v>
      </c>
      <c r="I198" s="120">
        <f>I199</f>
        <v>3440</v>
      </c>
      <c r="J198" s="42">
        <f t="shared" si="9"/>
        <v>11.466666666666667</v>
      </c>
      <c r="Q198" s="8"/>
      <c r="R198" s="8"/>
      <c r="S198" s="8"/>
      <c r="T198" s="8"/>
    </row>
    <row r="199" spans="1:20" ht="37.5">
      <c r="A199" s="38" t="s">
        <v>89</v>
      </c>
      <c r="B199" s="39" t="s">
        <v>40</v>
      </c>
      <c r="C199" s="43" t="s">
        <v>88</v>
      </c>
      <c r="D199" s="43" t="s">
        <v>90</v>
      </c>
      <c r="E199" s="46"/>
      <c r="F199" s="46"/>
      <c r="G199" s="46"/>
      <c r="H199" s="118">
        <f>H200</f>
        <v>30000</v>
      </c>
      <c r="I199" s="118">
        <f>I200</f>
        <v>3440</v>
      </c>
      <c r="J199" s="42">
        <f t="shared" si="9"/>
        <v>11.466666666666667</v>
      </c>
      <c r="Q199" s="8"/>
      <c r="R199" s="8"/>
      <c r="S199" s="8"/>
      <c r="T199" s="8"/>
    </row>
    <row r="200" spans="1:20" s="8" customFormat="1" ht="30.75" customHeight="1">
      <c r="A200" s="43" t="s">
        <v>31</v>
      </c>
      <c r="B200" s="39" t="s">
        <v>40</v>
      </c>
      <c r="C200" s="43" t="s">
        <v>88</v>
      </c>
      <c r="D200" s="43" t="s">
        <v>90</v>
      </c>
      <c r="E200" s="43" t="s">
        <v>32</v>
      </c>
      <c r="F200" s="43" t="s">
        <v>117</v>
      </c>
      <c r="G200" s="43">
        <v>226</v>
      </c>
      <c r="H200" s="119">
        <v>30000</v>
      </c>
      <c r="I200" s="119">
        <v>3440</v>
      </c>
      <c r="J200" s="42">
        <f t="shared" si="9"/>
        <v>11.466666666666667</v>
      </c>
    </row>
    <row r="201" spans="1:20" ht="18.75">
      <c r="A201" s="15" t="s">
        <v>91</v>
      </c>
      <c r="B201" s="15" t="s">
        <v>40</v>
      </c>
      <c r="C201" s="15" t="s">
        <v>92</v>
      </c>
      <c r="D201" s="102"/>
      <c r="E201" s="102"/>
      <c r="F201" s="102"/>
      <c r="G201" s="102"/>
      <c r="H201" s="121">
        <f>H203+H204</f>
        <v>223264</v>
      </c>
      <c r="I201" s="121">
        <f>I203+I204</f>
        <v>88179.3</v>
      </c>
      <c r="J201" s="42">
        <f t="shared" si="9"/>
        <v>39.495529955568294</v>
      </c>
      <c r="Q201" s="8"/>
      <c r="R201" s="8"/>
      <c r="S201" s="8"/>
      <c r="T201" s="8"/>
    </row>
    <row r="202" spans="1:20" ht="37.5">
      <c r="A202" s="38" t="s">
        <v>93</v>
      </c>
      <c r="B202" s="39" t="s">
        <v>40</v>
      </c>
      <c r="C202" s="43" t="s">
        <v>92</v>
      </c>
      <c r="D202" s="43" t="s">
        <v>94</v>
      </c>
      <c r="E202" s="46"/>
      <c r="F202" s="46"/>
      <c r="G202" s="46"/>
      <c r="H202" s="118">
        <f>H203+H204</f>
        <v>223264</v>
      </c>
      <c r="I202" s="118">
        <f>I203+I204</f>
        <v>88179.3</v>
      </c>
      <c r="J202" s="42">
        <f t="shared" si="9"/>
        <v>39.495529955568294</v>
      </c>
      <c r="Q202" s="8"/>
      <c r="R202" s="8"/>
      <c r="S202" s="8"/>
      <c r="T202" s="8"/>
    </row>
    <row r="203" spans="1:20" s="8" customFormat="1" ht="18.75">
      <c r="A203" s="43" t="s">
        <v>95</v>
      </c>
      <c r="B203" s="39" t="s">
        <v>40</v>
      </c>
      <c r="C203" s="43" t="s">
        <v>92</v>
      </c>
      <c r="D203" s="43" t="s">
        <v>94</v>
      </c>
      <c r="E203" s="43" t="s">
        <v>96</v>
      </c>
      <c r="F203" s="43" t="s">
        <v>117</v>
      </c>
      <c r="G203" s="43">
        <v>226</v>
      </c>
      <c r="H203" s="119">
        <v>28000</v>
      </c>
      <c r="I203" s="119">
        <v>6819.3</v>
      </c>
      <c r="J203" s="42">
        <f t="shared" si="9"/>
        <v>24.354642857142856</v>
      </c>
    </row>
    <row r="204" spans="1:20" s="8" customFormat="1" ht="18.75">
      <c r="A204" s="38" t="s">
        <v>97</v>
      </c>
      <c r="B204" s="39" t="s">
        <v>40</v>
      </c>
      <c r="C204" s="43" t="s">
        <v>92</v>
      </c>
      <c r="D204" s="43" t="s">
        <v>98</v>
      </c>
      <c r="E204" s="46"/>
      <c r="F204" s="46"/>
      <c r="G204" s="46"/>
      <c r="H204" s="118">
        <f>H205</f>
        <v>195264</v>
      </c>
      <c r="I204" s="118">
        <f>I205</f>
        <v>81360</v>
      </c>
      <c r="J204" s="42">
        <v>0</v>
      </c>
    </row>
    <row r="205" spans="1:20" s="8" customFormat="1" ht="18.75">
      <c r="A205" s="43" t="s">
        <v>141</v>
      </c>
      <c r="B205" s="39" t="s">
        <v>40</v>
      </c>
      <c r="C205" s="43" t="s">
        <v>92</v>
      </c>
      <c r="D205" s="43" t="s">
        <v>98</v>
      </c>
      <c r="E205" s="43" t="s">
        <v>142</v>
      </c>
      <c r="F205" s="43" t="s">
        <v>117</v>
      </c>
      <c r="G205" s="43">
        <v>264</v>
      </c>
      <c r="H205" s="119">
        <v>195264</v>
      </c>
      <c r="I205" s="119">
        <v>81360</v>
      </c>
      <c r="J205" s="42">
        <f t="shared" si="9"/>
        <v>41.666666666666664</v>
      </c>
    </row>
    <row r="206" spans="1:20" ht="37.5" hidden="1">
      <c r="A206" s="43" t="s">
        <v>99</v>
      </c>
      <c r="B206" s="39" t="s">
        <v>40</v>
      </c>
      <c r="C206" s="43" t="s">
        <v>92</v>
      </c>
      <c r="D206" s="43" t="s">
        <v>98</v>
      </c>
      <c r="E206" s="43" t="s">
        <v>100</v>
      </c>
      <c r="F206" s="43" t="s">
        <v>117</v>
      </c>
      <c r="G206" s="43"/>
      <c r="H206" s="119">
        <v>0</v>
      </c>
      <c r="I206" s="119">
        <v>0</v>
      </c>
      <c r="J206" s="42" t="e">
        <f t="shared" si="9"/>
        <v>#DIV/0!</v>
      </c>
      <c r="Q206" s="8"/>
      <c r="R206" s="8"/>
      <c r="S206" s="8"/>
      <c r="T206" s="8"/>
    </row>
    <row r="207" spans="1:20" ht="41.45" hidden="1" customHeight="1">
      <c r="A207" s="38" t="s">
        <v>19</v>
      </c>
      <c r="B207" s="39" t="s">
        <v>40</v>
      </c>
      <c r="C207" s="46"/>
      <c r="D207" s="46"/>
      <c r="E207" s="46"/>
      <c r="F207" s="46"/>
      <c r="G207" s="46"/>
      <c r="H207" s="118">
        <v>0</v>
      </c>
      <c r="I207" s="118">
        <v>0</v>
      </c>
      <c r="J207" s="42" t="e">
        <f t="shared" si="9"/>
        <v>#DIV/0!</v>
      </c>
      <c r="Q207" s="8"/>
      <c r="R207" s="8"/>
      <c r="S207" s="8"/>
      <c r="T207" s="8"/>
    </row>
    <row r="208" spans="1:20" ht="41.45" customHeight="1">
      <c r="A208" s="98" t="s">
        <v>164</v>
      </c>
      <c r="B208" s="39"/>
      <c r="C208" s="46">
        <v>1403</v>
      </c>
      <c r="D208" s="46"/>
      <c r="E208" s="46"/>
      <c r="F208" s="46"/>
      <c r="G208" s="46"/>
      <c r="H208" s="120">
        <f>H209</f>
        <v>2300000</v>
      </c>
      <c r="I208" s="120">
        <f>I209</f>
        <v>0</v>
      </c>
      <c r="J208" s="42">
        <f t="shared" si="9"/>
        <v>0</v>
      </c>
      <c r="Q208" s="8"/>
      <c r="R208" s="8"/>
      <c r="S208" s="8"/>
      <c r="T208" s="8"/>
    </row>
    <row r="209" spans="1:20" ht="30" customHeight="1">
      <c r="A209" s="98" t="s">
        <v>160</v>
      </c>
      <c r="B209" s="39"/>
      <c r="C209" s="46">
        <v>1403</v>
      </c>
      <c r="D209" s="46" t="s">
        <v>163</v>
      </c>
      <c r="E209" s="46"/>
      <c r="F209" s="46"/>
      <c r="G209" s="46"/>
      <c r="H209" s="118">
        <f>H210</f>
        <v>2300000</v>
      </c>
      <c r="I209" s="118">
        <f>I210</f>
        <v>0</v>
      </c>
      <c r="J209" s="42">
        <f t="shared" si="9"/>
        <v>0</v>
      </c>
      <c r="Q209" s="8"/>
      <c r="R209" s="8"/>
      <c r="S209" s="8"/>
      <c r="T209" s="8"/>
    </row>
    <row r="210" spans="1:20" ht="26.25" customHeight="1">
      <c r="A210" s="46" t="s">
        <v>161</v>
      </c>
      <c r="B210" s="39"/>
      <c r="C210" s="46">
        <v>1403</v>
      </c>
      <c r="D210" s="46" t="s">
        <v>163</v>
      </c>
      <c r="E210" s="46">
        <v>540</v>
      </c>
      <c r="F210" s="46"/>
      <c r="G210" s="46"/>
      <c r="H210" s="118">
        <v>2300000</v>
      </c>
      <c r="I210" s="118">
        <v>0</v>
      </c>
      <c r="J210" s="42">
        <f t="shared" si="9"/>
        <v>0</v>
      </c>
      <c r="Q210" s="8"/>
      <c r="R210" s="8"/>
      <c r="S210" s="8"/>
      <c r="T210" s="8"/>
    </row>
    <row r="211" spans="1:20" ht="33" customHeight="1">
      <c r="A211" s="46" t="s">
        <v>162</v>
      </c>
      <c r="B211" s="39"/>
      <c r="C211" s="46">
        <v>1403</v>
      </c>
      <c r="D211" s="46" t="s">
        <v>163</v>
      </c>
      <c r="E211" s="46">
        <v>540</v>
      </c>
      <c r="F211" s="47" t="s">
        <v>117</v>
      </c>
      <c r="G211" s="47" t="s">
        <v>167</v>
      </c>
      <c r="H211" s="118">
        <v>2300000</v>
      </c>
      <c r="I211" s="118">
        <v>0</v>
      </c>
      <c r="J211" s="42">
        <f t="shared" si="9"/>
        <v>0</v>
      </c>
      <c r="Q211" s="8"/>
      <c r="R211" s="8"/>
      <c r="S211" s="8"/>
      <c r="T211" s="8"/>
    </row>
    <row r="212" spans="1:20" ht="41.45" customHeight="1">
      <c r="A212" s="38" t="s">
        <v>19</v>
      </c>
      <c r="B212" s="39"/>
      <c r="C212" s="46"/>
      <c r="D212" s="46"/>
      <c r="E212" s="46"/>
      <c r="F212" s="47"/>
      <c r="G212" s="47"/>
      <c r="H212" s="120">
        <f t="shared" ref="H212:I214" si="10">H213</f>
        <v>100000</v>
      </c>
      <c r="I212" s="120">
        <f t="shared" si="10"/>
        <v>50000</v>
      </c>
      <c r="J212" s="42">
        <f t="shared" si="9"/>
        <v>50</v>
      </c>
      <c r="Q212" s="8"/>
      <c r="R212" s="8"/>
      <c r="S212" s="8"/>
      <c r="T212" s="8"/>
    </row>
    <row r="213" spans="1:20" ht="38.450000000000003" customHeight="1">
      <c r="A213" s="15" t="s">
        <v>91</v>
      </c>
      <c r="B213" s="15" t="s">
        <v>40</v>
      </c>
      <c r="C213" s="15" t="s">
        <v>92</v>
      </c>
      <c r="D213" s="102"/>
      <c r="E213" s="102"/>
      <c r="F213" s="102"/>
      <c r="G213" s="102"/>
      <c r="H213" s="121">
        <f t="shared" si="10"/>
        <v>100000</v>
      </c>
      <c r="I213" s="121">
        <f t="shared" si="10"/>
        <v>50000</v>
      </c>
      <c r="J213" s="42">
        <f t="shared" si="9"/>
        <v>50</v>
      </c>
      <c r="Q213" s="8"/>
      <c r="R213" s="8"/>
      <c r="S213" s="8"/>
      <c r="T213" s="8"/>
    </row>
    <row r="214" spans="1:20" ht="37.5">
      <c r="A214" s="38" t="s">
        <v>101</v>
      </c>
      <c r="B214" s="39" t="s">
        <v>40</v>
      </c>
      <c r="C214" s="43" t="s">
        <v>92</v>
      </c>
      <c r="D214" s="43" t="s">
        <v>102</v>
      </c>
      <c r="E214" s="46"/>
      <c r="F214" s="46"/>
      <c r="G214" s="46"/>
      <c r="H214" s="118">
        <f t="shared" si="10"/>
        <v>100000</v>
      </c>
      <c r="I214" s="118">
        <f t="shared" si="10"/>
        <v>50000</v>
      </c>
      <c r="J214" s="42">
        <f t="shared" si="9"/>
        <v>50</v>
      </c>
      <c r="Q214" s="8"/>
      <c r="R214" s="8"/>
      <c r="S214" s="8"/>
      <c r="T214" s="8"/>
    </row>
    <row r="215" spans="1:20" s="8" customFormat="1" ht="18.75">
      <c r="A215" s="43" t="s">
        <v>15</v>
      </c>
      <c r="B215" s="39" t="s">
        <v>40</v>
      </c>
      <c r="C215" s="43" t="s">
        <v>92</v>
      </c>
      <c r="D215" s="43" t="s">
        <v>102</v>
      </c>
      <c r="E215" s="43" t="s">
        <v>16</v>
      </c>
      <c r="F215" s="43" t="s">
        <v>117</v>
      </c>
      <c r="G215" s="43">
        <v>251</v>
      </c>
      <c r="H215" s="119">
        <v>100000</v>
      </c>
      <c r="I215" s="119">
        <v>50000</v>
      </c>
      <c r="J215" s="42">
        <f t="shared" si="9"/>
        <v>50</v>
      </c>
    </row>
    <row r="216" spans="1:20" ht="18.75">
      <c r="A216" s="15" t="s">
        <v>103</v>
      </c>
      <c r="B216" s="15" t="s">
        <v>40</v>
      </c>
      <c r="C216" s="15" t="s">
        <v>104</v>
      </c>
      <c r="D216" s="102"/>
      <c r="E216" s="102"/>
      <c r="F216" s="102"/>
      <c r="G216" s="102"/>
      <c r="H216" s="121">
        <f>H217</f>
        <v>5000</v>
      </c>
      <c r="I216" s="121">
        <f>I217</f>
        <v>2500</v>
      </c>
      <c r="J216" s="42">
        <f t="shared" si="9"/>
        <v>50</v>
      </c>
      <c r="Q216" s="8"/>
      <c r="R216" s="8"/>
      <c r="S216" s="8"/>
      <c r="T216" s="8"/>
    </row>
    <row r="217" spans="1:20" ht="37.5">
      <c r="A217" s="43" t="s">
        <v>105</v>
      </c>
      <c r="B217" s="39" t="s">
        <v>40</v>
      </c>
      <c r="C217" s="43" t="s">
        <v>104</v>
      </c>
      <c r="D217" s="43" t="s">
        <v>106</v>
      </c>
      <c r="E217" s="46"/>
      <c r="F217" s="46"/>
      <c r="G217" s="46"/>
      <c r="H217" s="118">
        <f>H218</f>
        <v>5000</v>
      </c>
      <c r="I217" s="118">
        <f>I218</f>
        <v>2500</v>
      </c>
      <c r="J217" s="42">
        <f t="shared" si="9"/>
        <v>50</v>
      </c>
      <c r="Q217" s="8"/>
      <c r="R217" s="8"/>
      <c r="S217" s="8"/>
      <c r="T217" s="8"/>
    </row>
    <row r="218" spans="1:20" s="8" customFormat="1" ht="18.75">
      <c r="A218" s="43" t="s">
        <v>15</v>
      </c>
      <c r="B218" s="39" t="s">
        <v>40</v>
      </c>
      <c r="C218" s="43" t="s">
        <v>104</v>
      </c>
      <c r="D218" s="43" t="s">
        <v>106</v>
      </c>
      <c r="E218" s="43" t="s">
        <v>16</v>
      </c>
      <c r="F218" s="43" t="s">
        <v>117</v>
      </c>
      <c r="G218" s="43">
        <v>251</v>
      </c>
      <c r="H218" s="119">
        <v>5000</v>
      </c>
      <c r="I218" s="119">
        <v>2500</v>
      </c>
      <c r="J218" s="42">
        <f t="shared" si="9"/>
        <v>50</v>
      </c>
    </row>
    <row r="219" spans="1:20" ht="56.25">
      <c r="A219" s="38" t="s">
        <v>107</v>
      </c>
      <c r="B219" s="13" t="s">
        <v>40</v>
      </c>
      <c r="C219" s="98"/>
      <c r="D219" s="98"/>
      <c r="E219" s="98"/>
      <c r="F219" s="98"/>
      <c r="G219" s="98"/>
      <c r="H219" s="120">
        <f>H221</f>
        <v>3000000</v>
      </c>
      <c r="I219" s="120">
        <f>I221</f>
        <v>1500000</v>
      </c>
      <c r="J219" s="42">
        <f t="shared" si="9"/>
        <v>50</v>
      </c>
      <c r="Q219" s="8"/>
      <c r="R219" s="8"/>
      <c r="S219" s="8"/>
      <c r="T219" s="8"/>
    </row>
    <row r="220" spans="1:20" ht="28.15" customHeight="1">
      <c r="A220" s="15" t="s">
        <v>108</v>
      </c>
      <c r="B220" s="15" t="s">
        <v>40</v>
      </c>
      <c r="C220" s="15" t="s">
        <v>109</v>
      </c>
      <c r="D220" s="102"/>
      <c r="E220" s="102"/>
      <c r="F220" s="102"/>
      <c r="G220" s="102"/>
      <c r="H220" s="121">
        <f>H221</f>
        <v>3000000</v>
      </c>
      <c r="I220" s="121">
        <f>I221</f>
        <v>1500000</v>
      </c>
      <c r="J220" s="42">
        <f t="shared" si="9"/>
        <v>50</v>
      </c>
      <c r="Q220" s="8"/>
      <c r="R220" s="8"/>
      <c r="S220" s="8"/>
      <c r="T220" s="8"/>
    </row>
    <row r="221" spans="1:20" ht="37.5">
      <c r="A221" s="43" t="s">
        <v>110</v>
      </c>
      <c r="B221" s="39" t="s">
        <v>40</v>
      </c>
      <c r="C221" s="43" t="s">
        <v>109</v>
      </c>
      <c r="D221" s="46" t="s">
        <v>232</v>
      </c>
      <c r="E221" s="46"/>
      <c r="F221" s="46"/>
      <c r="G221" s="46"/>
      <c r="H221" s="118">
        <f>H222</f>
        <v>3000000</v>
      </c>
      <c r="I221" s="118">
        <f>I222</f>
        <v>1500000</v>
      </c>
      <c r="J221" s="42">
        <f t="shared" si="9"/>
        <v>50</v>
      </c>
      <c r="Q221" s="8"/>
      <c r="R221" s="8"/>
      <c r="S221" s="8"/>
      <c r="T221" s="8"/>
    </row>
    <row r="222" spans="1:20" s="8" customFormat="1" ht="18.75">
      <c r="A222" s="43" t="s">
        <v>15</v>
      </c>
      <c r="B222" s="39" t="s">
        <v>40</v>
      </c>
      <c r="C222" s="43" t="s">
        <v>109</v>
      </c>
      <c r="D222" s="46" t="s">
        <v>232</v>
      </c>
      <c r="E222" s="43" t="s">
        <v>16</v>
      </c>
      <c r="F222" s="43" t="s">
        <v>117</v>
      </c>
      <c r="G222" s="43">
        <v>251</v>
      </c>
      <c r="H222" s="119">
        <v>3000000</v>
      </c>
      <c r="I222" s="119">
        <v>1500000</v>
      </c>
      <c r="J222" s="42">
        <f t="shared" si="9"/>
        <v>50</v>
      </c>
    </row>
    <row r="223" spans="1:20" ht="33" customHeight="1">
      <c r="A223" s="130" t="s">
        <v>37</v>
      </c>
      <c r="B223" s="130"/>
      <c r="C223" s="130"/>
      <c r="D223" s="130"/>
      <c r="E223" s="130"/>
      <c r="F223" s="130"/>
      <c r="G223" s="130"/>
      <c r="H223" s="131">
        <f>H219+H216+H212+H208+H201+H198+H109+H89+H74+H65+H13</f>
        <v>19244390.890000001</v>
      </c>
      <c r="I223" s="131">
        <f>I219+I216+I212+I208+I201+I198+I109+I89+I74+I65+I13</f>
        <v>5647294.9900000002</v>
      </c>
      <c r="J223" s="42">
        <f t="shared" si="9"/>
        <v>29.345148008475107</v>
      </c>
      <c r="Q223" s="8"/>
      <c r="R223" s="8"/>
      <c r="S223" s="8"/>
      <c r="T223" s="8"/>
    </row>
    <row r="224" spans="1:20">
      <c r="Q224" s="8"/>
    </row>
    <row r="225" spans="17:17">
      <c r="Q225" s="8"/>
    </row>
    <row r="226" spans="17:17">
      <c r="Q226" s="8"/>
    </row>
    <row r="227" spans="17:17">
      <c r="Q227" s="8"/>
    </row>
    <row r="228" spans="17:17">
      <c r="Q228" s="116"/>
    </row>
    <row r="229" spans="17:17">
      <c r="Q229" s="8"/>
    </row>
    <row r="230" spans="17:17">
      <c r="Q230" s="8"/>
    </row>
    <row r="231" spans="17:17">
      <c r="Q231" s="8"/>
    </row>
    <row r="232" spans="17:17">
      <c r="Q232" s="8"/>
    </row>
    <row r="233" spans="17:17">
      <c r="Q233" s="8"/>
    </row>
    <row r="234" spans="17:17">
      <c r="Q234" s="8"/>
    </row>
    <row r="235" spans="17:17">
      <c r="Q235" s="8"/>
    </row>
    <row r="236" spans="17:17">
      <c r="Q236" s="8"/>
    </row>
    <row r="237" spans="17:17">
      <c r="Q237" s="8"/>
    </row>
    <row r="238" spans="17:17">
      <c r="Q238" s="8"/>
    </row>
    <row r="239" spans="17:17">
      <c r="Q239" s="8"/>
    </row>
    <row r="240" spans="17:17">
      <c r="Q240" s="8"/>
    </row>
    <row r="241" spans="17:17">
      <c r="Q241" s="8"/>
    </row>
    <row r="242" spans="17:17">
      <c r="Q242" s="8"/>
    </row>
    <row r="243" spans="17:17">
      <c r="Q243" s="8"/>
    </row>
    <row r="244" spans="17:17">
      <c r="Q244" s="8"/>
    </row>
    <row r="245" spans="17:17">
      <c r="Q245" s="8"/>
    </row>
    <row r="246" spans="17:17">
      <c r="Q246" s="8"/>
    </row>
  </sheetData>
  <mergeCells count="17">
    <mergeCell ref="A7:J7"/>
    <mergeCell ref="J9:J10"/>
    <mergeCell ref="A8:J8"/>
    <mergeCell ref="A9:A10"/>
    <mergeCell ref="H9:H10"/>
    <mergeCell ref="B9:B10"/>
    <mergeCell ref="C9:C10"/>
    <mergeCell ref="D9:D10"/>
    <mergeCell ref="E9:E10"/>
    <mergeCell ref="F9:F10"/>
    <mergeCell ref="G9:G11"/>
    <mergeCell ref="I9:I10"/>
    <mergeCell ref="A1:J1"/>
    <mergeCell ref="A2:J2"/>
    <mergeCell ref="A3:J3"/>
    <mergeCell ref="A5:J5"/>
    <mergeCell ref="A6:J6"/>
  </mergeCells>
  <pageMargins left="0.27559055118110237" right="0.11811023622047245" top="0.27559055118110237" bottom="0.31496062992125984" header="0.19685039370078741" footer="0.19685039370078741"/>
  <pageSetup paperSize="9" scale="5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месяцев</vt:lpstr>
      <vt:lpstr>2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2023-01-31T12:56:42Z</cp:lastPrinted>
  <dcterms:created xsi:type="dcterms:W3CDTF">2018-07-18T09:04:07Z</dcterms:created>
  <dcterms:modified xsi:type="dcterms:W3CDTF">2023-07-10T12:27:20Z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КОСГУ)(2).xls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uяв001_1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используется</vt:lpwstr>
  </property>
</Properties>
</file>